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910" yWindow="0" windowWidth="13905" windowHeight="12555"/>
  </bookViews>
  <sheets>
    <sheet name="一般公共" sheetId="9" r:id="rId1"/>
    <sheet name="基金" sheetId="2" r:id="rId2"/>
    <sheet name="国资" sheetId="3" r:id="rId3"/>
    <sheet name="债务限额" sheetId="6" r:id="rId4"/>
    <sheet name="债券资金安排" sheetId="7" r:id="rId5"/>
  </sheets>
  <definedNames>
    <definedName name="_xlnm.Print_Area" localSheetId="1">基金!$A$1:$K$15</definedName>
    <definedName name="_xlnm.Print_Area" localSheetId="0">一般公共!$A$1:$P$33</definedName>
    <definedName name="_xlnm.Print_Area" localSheetId="3">债务限额!$A$1:$B$17</definedName>
  </definedNames>
  <calcPr calcId="144525"/>
</workbook>
</file>

<file path=xl/calcChain.xml><?xml version="1.0" encoding="utf-8"?>
<calcChain xmlns="http://schemas.openxmlformats.org/spreadsheetml/2006/main">
  <c r="R22" i="9" l="1"/>
  <c r="R8" i="9"/>
  <c r="R7" i="9"/>
  <c r="D26" i="9" l="1"/>
  <c r="D22" i="9" l="1"/>
  <c r="D16" i="9"/>
  <c r="D8" i="9" s="1"/>
  <c r="C8" i="2" l="1"/>
  <c r="C32" i="9"/>
  <c r="H8" i="3" l="1"/>
  <c r="D7" i="3"/>
  <c r="N7" i="9" l="1"/>
  <c r="K41" i="9"/>
  <c r="J41" i="9"/>
  <c r="I39" i="9"/>
  <c r="I42" i="9" s="1"/>
  <c r="D32" i="9"/>
  <c r="G31" i="9"/>
  <c r="P31" i="9" s="1"/>
  <c r="D31" i="9"/>
  <c r="G30" i="9"/>
  <c r="P30" i="9" s="1"/>
  <c r="D30" i="9"/>
  <c r="G29" i="9"/>
  <c r="P29" i="9" s="1"/>
  <c r="D29" i="9"/>
  <c r="G28" i="9"/>
  <c r="P28" i="9" s="1"/>
  <c r="C28" i="9"/>
  <c r="G27" i="9"/>
  <c r="P27" i="9" s="1"/>
  <c r="C27" i="9"/>
  <c r="G26" i="9"/>
  <c r="P26" i="9" s="1"/>
  <c r="C26" i="9"/>
  <c r="G25" i="9"/>
  <c r="P25" i="9" s="1"/>
  <c r="C25" i="9"/>
  <c r="G24" i="9"/>
  <c r="P24" i="9" s="1"/>
  <c r="G23" i="9"/>
  <c r="G22" i="9"/>
  <c r="P22" i="9" s="1"/>
  <c r="B22" i="9"/>
  <c r="G21" i="9"/>
  <c r="P21" i="9" s="1"/>
  <c r="C21" i="9"/>
  <c r="G20" i="9"/>
  <c r="P20" i="9" s="1"/>
  <c r="C20" i="9"/>
  <c r="G19" i="9"/>
  <c r="P19" i="9" s="1"/>
  <c r="C19" i="9"/>
  <c r="G18" i="9"/>
  <c r="P18" i="9" s="1"/>
  <c r="C18" i="9"/>
  <c r="G17" i="9"/>
  <c r="P17" i="9" s="1"/>
  <c r="C17" i="9"/>
  <c r="G16" i="9"/>
  <c r="P16" i="9" s="1"/>
  <c r="C16" i="9"/>
  <c r="C15" i="9"/>
  <c r="G14" i="9"/>
  <c r="P14" i="9" s="1"/>
  <c r="C14" i="9"/>
  <c r="G13" i="9"/>
  <c r="P13" i="9" s="1"/>
  <c r="C13" i="9"/>
  <c r="G12" i="9"/>
  <c r="P12" i="9" s="1"/>
  <c r="C12" i="9"/>
  <c r="G11" i="9"/>
  <c r="P11" i="9" s="1"/>
  <c r="C11" i="9"/>
  <c r="G10" i="9"/>
  <c r="P10" i="9" s="1"/>
  <c r="C10" i="9"/>
  <c r="G9" i="9"/>
  <c r="P9" i="9" s="1"/>
  <c r="C9" i="9"/>
  <c r="G8" i="9"/>
  <c r="P8" i="9" s="1"/>
  <c r="B8" i="9"/>
  <c r="C8" i="9" s="1"/>
  <c r="O7" i="9"/>
  <c r="O33" i="9" s="1"/>
  <c r="I33" i="9"/>
  <c r="H7" i="9"/>
  <c r="H33" i="9" s="1"/>
  <c r="F7" i="9"/>
  <c r="F33" i="9" s="1"/>
  <c r="D7" i="9"/>
  <c r="B7" i="9" l="1"/>
  <c r="D33" i="9"/>
  <c r="G15" i="9"/>
  <c r="P15" i="9" s="1"/>
  <c r="B33" i="9"/>
  <c r="C22" i="9"/>
  <c r="G7" i="9"/>
  <c r="G33" i="9" s="1"/>
  <c r="C7" i="9"/>
  <c r="C33" i="9" s="1"/>
  <c r="P7" i="9" l="1"/>
  <c r="P33" i="9" s="1"/>
  <c r="P36" i="9" l="1"/>
  <c r="D8" i="2" l="1"/>
  <c r="G11" i="2" l="1"/>
  <c r="K11" i="2" s="1"/>
  <c r="F10" i="3"/>
  <c r="C10" i="3"/>
  <c r="B10" i="3"/>
  <c r="D9" i="3"/>
  <c r="G8" i="3"/>
  <c r="K8" i="3" s="1"/>
  <c r="D8" i="3"/>
  <c r="D10" i="3" s="1"/>
  <c r="G7" i="3"/>
  <c r="K7" i="3" s="1"/>
  <c r="C15" i="2"/>
  <c r="B15" i="2"/>
  <c r="G14" i="2"/>
  <c r="K14" i="2" s="1"/>
  <c r="G13" i="2"/>
  <c r="K13" i="2" s="1"/>
  <c r="G12" i="2"/>
  <c r="K12" i="2" s="1"/>
  <c r="G10" i="2"/>
  <c r="K10" i="2" s="1"/>
  <c r="D10" i="2"/>
  <c r="G9" i="2"/>
  <c r="K9" i="2" s="1"/>
  <c r="D9" i="2"/>
  <c r="G8" i="2"/>
  <c r="K8" i="2" s="1"/>
  <c r="J7" i="2"/>
  <c r="J15" i="2" s="1"/>
  <c r="I7" i="2"/>
  <c r="I15" i="2" s="1"/>
  <c r="H7" i="2"/>
  <c r="H15" i="2" s="1"/>
  <c r="F7" i="2"/>
  <c r="F15" i="2" s="1"/>
  <c r="D7" i="2"/>
  <c r="D15" i="2" l="1"/>
  <c r="G10" i="3"/>
  <c r="K10" i="3" s="1"/>
  <c r="G7" i="2"/>
  <c r="G15" i="2" s="1"/>
  <c r="K15" i="2" s="1"/>
  <c r="K7" i="2" l="1"/>
</calcChain>
</file>

<file path=xl/comments1.xml><?xml version="1.0" encoding="utf-8"?>
<comments xmlns="http://schemas.openxmlformats.org/spreadsheetml/2006/main">
  <authors>
    <author>lenovo</author>
  </authors>
  <commentList>
    <comment ref="D28" authorId="0">
      <text>
        <r>
          <rPr>
            <b/>
            <sz val="9"/>
            <rFont val="宋体"/>
            <family val="3"/>
            <charset val="134"/>
          </rPr>
          <t>lenovo:</t>
        </r>
        <r>
          <rPr>
            <sz val="9"/>
            <rFont val="宋体"/>
            <family val="3"/>
            <charset val="134"/>
          </rPr>
          <t xml:space="preserve">
9月底数字</t>
        </r>
      </text>
    </comment>
    <comment ref="D29" authorId="0">
      <text>
        <r>
          <rPr>
            <b/>
            <sz val="9"/>
            <rFont val="宋体"/>
            <family val="3"/>
            <charset val="134"/>
          </rPr>
          <t>lenovo:</t>
        </r>
        <r>
          <rPr>
            <sz val="9"/>
            <rFont val="宋体"/>
            <family val="3"/>
            <charset val="134"/>
          </rPr>
          <t xml:space="preserve">
债务科核实</t>
        </r>
      </text>
    </comment>
    <comment ref="P30" authorId="0">
      <text>
        <r>
          <rPr>
            <b/>
            <sz val="9"/>
            <rFont val="宋体"/>
            <family val="3"/>
            <charset val="134"/>
          </rPr>
          <t>lenovo:</t>
        </r>
        <r>
          <rPr>
            <sz val="9"/>
            <rFont val="宋体"/>
            <family val="3"/>
            <charset val="134"/>
          </rPr>
          <t xml:space="preserve">
社保科核实</t>
        </r>
      </text>
    </comment>
    <comment ref="P31" authorId="0">
      <text>
        <r>
          <rPr>
            <b/>
            <sz val="9"/>
            <rFont val="宋体"/>
            <family val="3"/>
            <charset val="134"/>
          </rPr>
          <t>lenovo:</t>
        </r>
        <r>
          <rPr>
            <sz val="9"/>
            <rFont val="宋体"/>
            <family val="3"/>
            <charset val="134"/>
          </rPr>
          <t xml:space="preserve">
债务科核实</t>
        </r>
      </text>
    </comment>
  </commentList>
</comments>
</file>

<file path=xl/comments2.xml><?xml version="1.0" encoding="utf-8"?>
<comments xmlns="http://schemas.openxmlformats.org/spreadsheetml/2006/main">
  <authors>
    <author>lenovo</author>
  </authors>
  <commentList>
    <comment ref="J7" authorId="0">
      <text>
        <r>
          <rPr>
            <b/>
            <sz val="9"/>
            <rFont val="宋体"/>
            <family val="3"/>
            <charset val="134"/>
          </rPr>
          <t>lenovo:</t>
        </r>
        <r>
          <rPr>
            <sz val="9"/>
            <rFont val="宋体"/>
            <family val="3"/>
            <charset val="134"/>
          </rPr>
          <t xml:space="preserve">
国有资本经营预算支出调减上年度超收结转资金3266万元并调入一般公共预算</t>
        </r>
      </text>
    </comment>
    <comment ref="J8" authorId="0">
      <text>
        <r>
          <rPr>
            <b/>
            <sz val="9"/>
            <rFont val="宋体"/>
            <family val="3"/>
            <charset val="134"/>
          </rPr>
          <t>lenovo:</t>
        </r>
        <r>
          <rPr>
            <sz val="9"/>
            <rFont val="宋体"/>
            <family val="3"/>
            <charset val="134"/>
          </rPr>
          <t xml:space="preserve">
国有资本经营预算支出调减上年度超收结转资金3266万元并调入一般公共预算</t>
        </r>
      </text>
    </comment>
  </commentList>
</comments>
</file>

<file path=xl/sharedStrings.xml><?xml version="1.0" encoding="utf-8"?>
<sst xmlns="http://schemas.openxmlformats.org/spreadsheetml/2006/main" count="166" uniqueCount="121">
  <si>
    <r>
      <rPr>
        <sz val="16"/>
        <color theme="1"/>
        <rFont val="方正黑体_GBK"/>
        <family val="4"/>
        <charset val="134"/>
      </rPr>
      <t>附件</t>
    </r>
    <r>
      <rPr>
        <sz val="16"/>
        <color theme="1"/>
        <rFont val="Times New Roman"/>
        <family val="1"/>
      </rPr>
      <t>1</t>
    </r>
  </si>
  <si>
    <r>
      <rPr>
        <sz val="18"/>
        <color theme="1"/>
        <rFont val="Times New Roman"/>
        <family val="1"/>
      </rPr>
      <t>2021</t>
    </r>
    <r>
      <rPr>
        <sz val="18"/>
        <color theme="1"/>
        <rFont val="方正小标宋_GBK"/>
        <family val="4"/>
        <charset val="134"/>
      </rPr>
      <t>年一般公共预算调整表</t>
    </r>
  </si>
  <si>
    <t>财政收入与财力来源情况</t>
  </si>
  <si>
    <t>支出安排情况</t>
  </si>
  <si>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方正仿宋简体"/>
        <family val="4"/>
        <charset val="134"/>
      </rPr>
      <t>预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方正仿宋简体"/>
        <family val="4"/>
        <charset val="134"/>
      </rPr>
      <t>算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方正仿宋简体"/>
        <family val="4"/>
        <charset val="134"/>
      </rPr>
      <t>科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方正仿宋简体"/>
        <family val="4"/>
        <charset val="134"/>
      </rPr>
      <t>目</t>
    </r>
  </si>
  <si>
    <t>年初预算数</t>
  </si>
  <si>
    <t>变动数</t>
  </si>
  <si>
    <t>调整预算数</t>
  </si>
  <si>
    <t>小计</t>
  </si>
  <si>
    <t>上级补助收入</t>
  </si>
  <si>
    <t>预算稳定调节基金</t>
  </si>
  <si>
    <t>调入资金</t>
  </si>
  <si>
    <t>调减支出</t>
  </si>
  <si>
    <t>特别转移支付补助收入</t>
  </si>
  <si>
    <t>特别转移支付区级调减支出</t>
  </si>
  <si>
    <t>增加支出</t>
  </si>
  <si>
    <t>预备费</t>
  </si>
  <si>
    <t>一、一般公共预算支出</t>
  </si>
  <si>
    <t>（一）税收收入</t>
  </si>
  <si>
    <t xml:space="preserve">  一般公共服务支出</t>
  </si>
  <si>
    <r>
      <rPr>
        <sz val="10"/>
        <color theme="1"/>
        <rFont val="Times New Roman"/>
        <family val="1"/>
      </rPr>
      <t xml:space="preserve">        </t>
    </r>
    <r>
      <rPr>
        <sz val="10"/>
        <color theme="1"/>
        <rFont val="方正仿宋简体"/>
        <family val="4"/>
        <charset val="134"/>
      </rPr>
      <t>增值税</t>
    </r>
  </si>
  <si>
    <t xml:space="preserve">  国防支出</t>
  </si>
  <si>
    <r>
      <rPr>
        <sz val="10"/>
        <color theme="1"/>
        <rFont val="Times New Roman"/>
        <family val="1"/>
      </rPr>
      <t xml:space="preserve">        </t>
    </r>
    <r>
      <rPr>
        <sz val="10"/>
        <color theme="1"/>
        <rFont val="方正仿宋简体"/>
        <family val="4"/>
        <charset val="134"/>
      </rPr>
      <t>个人所得税</t>
    </r>
  </si>
  <si>
    <t xml:space="preserve">  公共安全支出</t>
  </si>
  <si>
    <r>
      <rPr>
        <sz val="10"/>
        <color theme="1"/>
        <rFont val="Times New Roman"/>
        <family val="1"/>
      </rPr>
      <t xml:space="preserve">        </t>
    </r>
    <r>
      <rPr>
        <sz val="10"/>
        <color theme="1"/>
        <rFont val="方正仿宋简体"/>
        <family val="4"/>
        <charset val="134"/>
      </rPr>
      <t>企业所得税</t>
    </r>
  </si>
  <si>
    <t xml:space="preserve">  教育支出</t>
  </si>
  <si>
    <r>
      <rPr>
        <sz val="10"/>
        <color rgb="FF000000"/>
        <rFont val="Times New Roman"/>
        <family val="1"/>
      </rPr>
      <t xml:space="preserve">        </t>
    </r>
    <r>
      <rPr>
        <sz val="10"/>
        <color rgb="FF000000"/>
        <rFont val="方正仿宋简体"/>
        <family val="4"/>
        <charset val="134"/>
      </rPr>
      <t>城市维护建设税</t>
    </r>
  </si>
  <si>
    <t xml:space="preserve">  科学技术支出</t>
  </si>
  <si>
    <r>
      <rPr>
        <sz val="10"/>
        <color rgb="FF000000"/>
        <rFont val="Times New Roman"/>
        <family val="1"/>
      </rPr>
      <t xml:space="preserve">        </t>
    </r>
    <r>
      <rPr>
        <sz val="10"/>
        <color rgb="FF000000"/>
        <rFont val="方正仿宋简体"/>
        <family val="4"/>
        <charset val="134"/>
      </rPr>
      <t>房产税</t>
    </r>
  </si>
  <si>
    <t xml:space="preserve">  文化旅游体育与传媒支出</t>
  </si>
  <si>
    <r>
      <rPr>
        <sz val="10"/>
        <color rgb="FF000000"/>
        <rFont val="Times New Roman"/>
        <family val="1"/>
      </rPr>
      <t xml:space="preserve">        </t>
    </r>
    <r>
      <rPr>
        <sz val="10"/>
        <color rgb="FF000000"/>
        <rFont val="方正仿宋简体"/>
        <family val="4"/>
        <charset val="134"/>
      </rPr>
      <t>印花税</t>
    </r>
  </si>
  <si>
    <t xml:space="preserve">  社会保障和就业支出</t>
  </si>
  <si>
    <r>
      <rPr>
        <sz val="10"/>
        <color rgb="FF000000"/>
        <rFont val="Times New Roman"/>
        <family val="1"/>
      </rPr>
      <t xml:space="preserve">        </t>
    </r>
    <r>
      <rPr>
        <sz val="10"/>
        <color rgb="FF000000"/>
        <rFont val="方正仿宋简体"/>
        <family val="4"/>
        <charset val="134"/>
      </rPr>
      <t>城镇土地使用税</t>
    </r>
  </si>
  <si>
    <t xml:space="preserve">  卫生健康支出</t>
  </si>
  <si>
    <r>
      <rPr>
        <sz val="10"/>
        <color rgb="FF000000"/>
        <rFont val="Times New Roman"/>
        <family val="1"/>
      </rPr>
      <t xml:space="preserve">        </t>
    </r>
    <r>
      <rPr>
        <sz val="10"/>
        <color rgb="FF000000"/>
        <rFont val="方正仿宋简体"/>
        <family val="4"/>
        <charset val="134"/>
      </rPr>
      <t>土地增值税</t>
    </r>
  </si>
  <si>
    <t xml:space="preserve">  节能环保支出</t>
  </si>
  <si>
    <r>
      <rPr>
        <sz val="10"/>
        <color rgb="FF000000"/>
        <rFont val="Times New Roman"/>
        <family val="1"/>
      </rPr>
      <t xml:space="preserve">        </t>
    </r>
    <r>
      <rPr>
        <sz val="10"/>
        <color rgb="FF000000"/>
        <rFont val="方正仿宋简体"/>
        <family val="4"/>
        <charset val="134"/>
      </rPr>
      <t>资源税</t>
    </r>
  </si>
  <si>
    <t xml:space="preserve">  城乡社区支出</t>
  </si>
  <si>
    <r>
      <rPr>
        <sz val="10"/>
        <color rgb="FF000000"/>
        <rFont val="Times New Roman"/>
        <family val="1"/>
      </rPr>
      <t xml:space="preserve">        </t>
    </r>
    <r>
      <rPr>
        <sz val="10"/>
        <color rgb="FF000000"/>
        <rFont val="方正仿宋简体"/>
        <family val="4"/>
        <charset val="134"/>
      </rPr>
      <t>环境保护税</t>
    </r>
  </si>
  <si>
    <t xml:space="preserve">  农林水支出</t>
  </si>
  <si>
    <r>
      <rPr>
        <sz val="10"/>
        <color rgb="FF000000"/>
        <rFont val="Times New Roman"/>
        <family val="1"/>
      </rPr>
      <t xml:space="preserve">        </t>
    </r>
    <r>
      <rPr>
        <sz val="10"/>
        <color rgb="FF000000"/>
        <rFont val="方正仿宋简体"/>
        <family val="4"/>
        <charset val="134"/>
      </rPr>
      <t>契税</t>
    </r>
  </si>
  <si>
    <r>
      <rPr>
        <sz val="10"/>
        <color rgb="FF000000"/>
        <rFont val="Times New Roman"/>
        <family val="1"/>
      </rPr>
      <t xml:space="preserve">        </t>
    </r>
    <r>
      <rPr>
        <sz val="10"/>
        <color rgb="FF000000"/>
        <rFont val="方正仿宋简体"/>
        <family val="4"/>
        <charset val="134"/>
      </rPr>
      <t>耕地占用税</t>
    </r>
  </si>
  <si>
    <t xml:space="preserve">  资源勘探工业信息等支出</t>
  </si>
  <si>
    <t>（二）非税收入</t>
  </si>
  <si>
    <t xml:space="preserve">  商业服务业等支出</t>
  </si>
  <si>
    <r>
      <rPr>
        <sz val="10"/>
        <color rgb="FF000000"/>
        <rFont val="Times New Roman"/>
        <family val="1"/>
      </rPr>
      <t xml:space="preserve">        </t>
    </r>
    <r>
      <rPr>
        <sz val="10"/>
        <color rgb="FF000000"/>
        <rFont val="方正仿宋简体"/>
        <family val="4"/>
        <charset val="134"/>
      </rPr>
      <t>专项收入</t>
    </r>
  </si>
  <si>
    <t xml:space="preserve">  金融支出</t>
  </si>
  <si>
    <r>
      <rPr>
        <sz val="10"/>
        <color rgb="FF000000"/>
        <rFont val="Times New Roman"/>
        <family val="1"/>
      </rPr>
      <t xml:space="preserve">        </t>
    </r>
    <r>
      <rPr>
        <sz val="10"/>
        <color rgb="FF000000"/>
        <rFont val="方正仿宋简体"/>
        <family val="4"/>
        <charset val="134"/>
      </rPr>
      <t>行政事业性收费收入</t>
    </r>
  </si>
  <si>
    <t xml:space="preserve">  自然资源海洋气象等支出</t>
  </si>
  <si>
    <r>
      <rPr>
        <sz val="10"/>
        <color rgb="FF000000"/>
        <rFont val="Times New Roman"/>
        <family val="1"/>
      </rPr>
      <t xml:space="preserve">        </t>
    </r>
    <r>
      <rPr>
        <sz val="10"/>
        <color rgb="FF000000"/>
        <rFont val="方正仿宋简体"/>
        <family val="4"/>
        <charset val="134"/>
      </rPr>
      <t>罚没收入</t>
    </r>
  </si>
  <si>
    <t xml:space="preserve">  住房保障支出</t>
  </si>
  <si>
    <r>
      <rPr>
        <sz val="10"/>
        <color rgb="FF000000"/>
        <rFont val="Times New Roman"/>
        <family val="1"/>
      </rPr>
      <t xml:space="preserve">        </t>
    </r>
    <r>
      <rPr>
        <sz val="10"/>
        <color rgb="FF000000"/>
        <rFont val="方正仿宋简体"/>
        <family val="4"/>
        <charset val="134"/>
      </rPr>
      <t>国有资源（资产）有偿使用收入</t>
    </r>
  </si>
  <si>
    <t xml:space="preserve">  粮油物资储备支出</t>
  </si>
  <si>
    <r>
      <rPr>
        <sz val="10"/>
        <color rgb="FF000000"/>
        <rFont val="Times New Roman"/>
        <family val="1"/>
      </rPr>
      <t xml:space="preserve">        </t>
    </r>
    <r>
      <rPr>
        <sz val="10"/>
        <color rgb="FF000000"/>
        <rFont val="方正仿宋简体"/>
        <family val="4"/>
        <charset val="134"/>
      </rPr>
      <t>其他收入</t>
    </r>
  </si>
  <si>
    <t xml:space="preserve">  灾害防治及应急管理支出</t>
  </si>
  <si>
    <t>二、上级补助收入</t>
  </si>
  <si>
    <t xml:space="preserve">  其他支出</t>
  </si>
  <si>
    <t>三、债务转贷收入</t>
  </si>
  <si>
    <t xml:space="preserve">  预备费</t>
  </si>
  <si>
    <t>四、上年结转</t>
  </si>
  <si>
    <t>五、预算稳定调节基金</t>
  </si>
  <si>
    <t>二、上解上级支出</t>
  </si>
  <si>
    <t>六、调入资金</t>
  </si>
  <si>
    <t>三、债务还本支出</t>
  </si>
  <si>
    <t>合计</t>
  </si>
  <si>
    <r>
      <rPr>
        <sz val="16"/>
        <color theme="1"/>
        <rFont val="方正黑体_GBK"/>
        <family val="4"/>
        <charset val="134"/>
      </rPr>
      <t>附件</t>
    </r>
    <r>
      <rPr>
        <sz val="16"/>
        <color theme="1"/>
        <rFont val="Times New Roman"/>
        <family val="1"/>
      </rPr>
      <t>2</t>
    </r>
  </si>
  <si>
    <r>
      <rPr>
        <sz val="16"/>
        <color theme="1"/>
        <rFont val="Times New Roman"/>
        <family val="1"/>
      </rPr>
      <t>2021</t>
    </r>
    <r>
      <rPr>
        <sz val="16"/>
        <color theme="1"/>
        <rFont val="方正小标宋_GBK"/>
        <family val="4"/>
        <charset val="134"/>
      </rPr>
      <t>年政府性基金预算调整表</t>
    </r>
  </si>
  <si>
    <t>债务转贷收入</t>
  </si>
  <si>
    <t>调出资金</t>
  </si>
  <si>
    <t>一、政府性基金预算收入</t>
  </si>
  <si>
    <t>一、政府性基金预算支出</t>
  </si>
  <si>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方正仿宋简体"/>
        <family val="4"/>
        <charset val="134"/>
      </rPr>
      <t>文化旅游体育与传媒支出</t>
    </r>
  </si>
  <si>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方正仿宋简体"/>
        <family val="4"/>
        <charset val="134"/>
      </rPr>
      <t>社会保障和就业支出</t>
    </r>
  </si>
  <si>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方正仿宋简体"/>
        <family val="4"/>
        <charset val="134"/>
      </rPr>
      <t>其他支出</t>
    </r>
  </si>
  <si>
    <t>二、债务还本支出</t>
  </si>
  <si>
    <t>三、调出资金</t>
  </si>
  <si>
    <r>
      <rPr>
        <sz val="16"/>
        <color theme="1"/>
        <rFont val="方正黑体_GBK"/>
        <family val="4"/>
        <charset val="134"/>
      </rPr>
      <t>附件</t>
    </r>
    <r>
      <rPr>
        <sz val="16"/>
        <color theme="1"/>
        <rFont val="Times New Roman"/>
        <family val="1"/>
      </rPr>
      <t>3</t>
    </r>
  </si>
  <si>
    <r>
      <rPr>
        <sz val="16"/>
        <color theme="1"/>
        <rFont val="Times New Roman"/>
        <family val="1"/>
      </rPr>
      <t>2021</t>
    </r>
    <r>
      <rPr>
        <sz val="16"/>
        <color theme="1"/>
        <rFont val="方正小标宋_GBK"/>
        <family val="4"/>
        <charset val="134"/>
      </rPr>
      <t>年国有资本经营预算调整表</t>
    </r>
  </si>
  <si>
    <t>本级收入</t>
  </si>
  <si>
    <t>上年结转</t>
  </si>
  <si>
    <t>一、国有资本经营预算收入</t>
  </si>
  <si>
    <t>一、国有资本经营预算支出</t>
  </si>
  <si>
    <t>二、调出资金</t>
  </si>
  <si>
    <t>三、上年结转</t>
  </si>
  <si>
    <t>单位：亿元</t>
  </si>
  <si>
    <t>项    目</t>
  </si>
  <si>
    <t>额度</t>
  </si>
  <si>
    <t>其中： 一般债务限额</t>
  </si>
  <si>
    <t xml:space="preserve">       专项债务限额</t>
  </si>
  <si>
    <t xml:space="preserve"> </t>
  </si>
  <si>
    <t>序号</t>
  </si>
  <si>
    <t>项目名称</t>
  </si>
  <si>
    <t>项目类型</t>
  </si>
  <si>
    <t>项目主管部门</t>
  </si>
  <si>
    <t>债券性质</t>
  </si>
  <si>
    <t>债券规模</t>
  </si>
  <si>
    <t>重庆市沙坪坝区人民医院井双院区建设工程</t>
  </si>
  <si>
    <t>公立医院</t>
  </si>
  <si>
    <t>重庆市沙坪坝区人民医院</t>
  </si>
  <si>
    <t>专项债券</t>
  </si>
  <si>
    <r>
      <t xml:space="preserve"> </t>
    </r>
    <r>
      <rPr>
        <sz val="10"/>
        <color theme="1"/>
        <rFont val="方正仿宋_GBK"/>
        <family val="4"/>
        <charset val="134"/>
      </rPr>
      <t xml:space="preserve"> </t>
    </r>
    <r>
      <rPr>
        <sz val="10"/>
        <color theme="1"/>
        <rFont val="方正仿宋_GBK"/>
        <family val="4"/>
        <charset val="134"/>
      </rPr>
      <t>外交支出</t>
    </r>
    <phoneticPr fontId="27" type="noConversion"/>
  </si>
  <si>
    <t xml:space="preserve">  交通运输支出</t>
    <phoneticPr fontId="31" type="noConversion"/>
  </si>
  <si>
    <r>
      <t xml:space="preserve">        </t>
    </r>
    <r>
      <rPr>
        <sz val="10"/>
        <color rgb="FF000000"/>
        <rFont val="宋体"/>
        <family val="3"/>
        <charset val="134"/>
      </rPr>
      <t>其他税收收入</t>
    </r>
    <phoneticPr fontId="27" type="noConversion"/>
  </si>
  <si>
    <t>备注： 2021年限额文件尚未下达.</t>
    <phoneticPr fontId="27" type="noConversion"/>
  </si>
  <si>
    <t>国际物流新城土主片区安置房及周边配套项目</t>
    <phoneticPr fontId="27" type="noConversion"/>
  </si>
  <si>
    <t>其他保障性住房</t>
    <phoneticPr fontId="27" type="noConversion"/>
  </si>
  <si>
    <t>国际物流枢纽园区建设有限责任公司</t>
    <phoneticPr fontId="27" type="noConversion"/>
  </si>
  <si>
    <t>一、2020年地方政府债务限额</t>
    <phoneticPr fontId="27" type="noConversion"/>
  </si>
  <si>
    <t>二、2021年新增地方政府债务限额</t>
    <phoneticPr fontId="27" type="noConversion"/>
  </si>
  <si>
    <t>附：提前下达的2021年新增地方政府债务限额</t>
    <phoneticPr fontId="27" type="noConversion"/>
  </si>
  <si>
    <t>三、2021年地方政府债务限额</t>
    <phoneticPr fontId="27" type="noConversion"/>
  </si>
  <si>
    <t>附件4</t>
    <phoneticPr fontId="27" type="noConversion"/>
  </si>
  <si>
    <t>附件5</t>
    <phoneticPr fontId="27" type="noConversion"/>
  </si>
  <si>
    <r>
      <t xml:space="preserve">                                                 </t>
    </r>
    <r>
      <rPr>
        <sz val="16"/>
        <color theme="1"/>
        <rFont val="方正仿宋简体"/>
        <family val="4"/>
        <charset val="134"/>
      </rPr>
      <t>（按财政部颁发</t>
    </r>
    <r>
      <rPr>
        <sz val="16"/>
        <color theme="1"/>
        <rFont val="Times New Roman"/>
        <family val="1"/>
      </rPr>
      <t>2021</t>
    </r>
    <r>
      <rPr>
        <sz val="16"/>
        <color theme="1"/>
        <rFont val="方正仿宋简体"/>
        <family val="4"/>
        <charset val="134"/>
      </rPr>
      <t>年政府收支分类科目编制）</t>
    </r>
    <r>
      <rPr>
        <sz val="16"/>
        <color theme="1"/>
        <rFont val="Times New Roman"/>
        <family val="1"/>
      </rPr>
      <t xml:space="preserve">                          </t>
    </r>
    <r>
      <rPr>
        <sz val="16"/>
        <color theme="1"/>
        <rFont val="方正仿宋简体"/>
        <family val="4"/>
        <charset val="134"/>
      </rPr>
      <t>单位：万元</t>
    </r>
    <r>
      <rPr>
        <sz val="16"/>
        <color theme="1"/>
        <rFont val="Times New Roman"/>
        <family val="1"/>
      </rPr>
      <t xml:space="preserve">                                           </t>
    </r>
  </si>
  <si>
    <r>
      <t xml:space="preserve">                                                  </t>
    </r>
    <r>
      <rPr>
        <sz val="12"/>
        <color theme="1"/>
        <rFont val="方正仿宋简体"/>
        <family val="4"/>
        <charset val="134"/>
      </rPr>
      <t>（按财政部颁发</t>
    </r>
    <r>
      <rPr>
        <sz val="12"/>
        <color theme="1"/>
        <rFont val="Times New Roman"/>
        <family val="1"/>
      </rPr>
      <t>2021</t>
    </r>
    <r>
      <rPr>
        <sz val="12"/>
        <color theme="1"/>
        <rFont val="方正仿宋简体"/>
        <family val="4"/>
        <charset val="134"/>
      </rPr>
      <t>年政府收支分类科目编制）</t>
    </r>
    <r>
      <rPr>
        <sz val="12"/>
        <color theme="1"/>
        <rFont val="Times New Roman"/>
        <family val="1"/>
      </rPr>
      <t xml:space="preserve">                                        </t>
    </r>
    <r>
      <rPr>
        <sz val="12"/>
        <color theme="1"/>
        <rFont val="方正仿宋简体"/>
        <family val="4"/>
        <charset val="134"/>
      </rPr>
      <t>单位：万元</t>
    </r>
    <r>
      <rPr>
        <sz val="12"/>
        <color theme="1"/>
        <rFont val="Times New Roman"/>
        <family val="1"/>
      </rPr>
      <t xml:space="preserve">                                           </t>
    </r>
  </si>
  <si>
    <r>
      <t xml:space="preserve"> </t>
    </r>
    <r>
      <rPr>
        <sz val="10"/>
        <color theme="1"/>
        <rFont val="宋体"/>
        <family val="3"/>
        <charset val="134"/>
      </rPr>
      <t>农林水支出</t>
    </r>
    <phoneticPr fontId="27" type="noConversion"/>
  </si>
  <si>
    <r>
      <t xml:space="preserve">  </t>
    </r>
    <r>
      <rPr>
        <sz val="10"/>
        <color theme="1"/>
        <rFont val="方正仿宋简体"/>
        <family val="4"/>
        <charset val="134"/>
      </rPr>
      <t>城乡社区支出</t>
    </r>
    <phoneticPr fontId="27" type="noConversion"/>
  </si>
  <si>
    <r>
      <t xml:space="preserve">                                                     </t>
    </r>
    <r>
      <rPr>
        <sz val="12"/>
        <color theme="1"/>
        <rFont val="方正仿宋简体"/>
        <family val="4"/>
        <charset val="134"/>
      </rPr>
      <t>（按财政部颁发</t>
    </r>
    <r>
      <rPr>
        <sz val="12"/>
        <color theme="1"/>
        <rFont val="Times New Roman"/>
        <family val="1"/>
      </rPr>
      <t>2021</t>
    </r>
    <r>
      <rPr>
        <sz val="12"/>
        <color theme="1"/>
        <rFont val="方正仿宋简体"/>
        <family val="4"/>
        <charset val="134"/>
      </rPr>
      <t>年政府收支分类科目编制）</t>
    </r>
    <r>
      <rPr>
        <sz val="12"/>
        <color theme="1"/>
        <rFont val="Times New Roman"/>
        <family val="1"/>
      </rPr>
      <t xml:space="preserve">                                       </t>
    </r>
    <r>
      <rPr>
        <sz val="12"/>
        <color theme="1"/>
        <rFont val="方正仿宋简体"/>
        <family val="4"/>
        <charset val="134"/>
      </rPr>
      <t>单位：万元</t>
    </r>
    <r>
      <rPr>
        <sz val="12"/>
        <color theme="1"/>
        <rFont val="Times New Roman"/>
        <family val="1"/>
      </rPr>
      <t xml:space="preserve">                                           </t>
    </r>
    <phoneticPr fontId="27" type="noConversion"/>
  </si>
  <si>
    <r>
      <t>2021</t>
    </r>
    <r>
      <rPr>
        <b/>
        <sz val="18"/>
        <color theme="1"/>
        <rFont val="宋体"/>
        <family val="3"/>
        <charset val="134"/>
      </rPr>
      <t>年地方政府债务限额调整情况表</t>
    </r>
    <phoneticPr fontId="27" type="noConversion"/>
  </si>
  <si>
    <r>
      <t>2021</t>
    </r>
    <r>
      <rPr>
        <b/>
        <sz val="18"/>
        <color theme="1"/>
        <rFont val="宋体"/>
        <family val="3"/>
        <charset val="134"/>
      </rPr>
      <t>年新增地方政府债券资金安排表</t>
    </r>
    <phoneticPr fontId="27" type="noConversion"/>
  </si>
  <si>
    <t>一、一般公共预算收入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</si>
</sst>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3" x14ac:knownFonts="1">
    <font>
      <sz val="11"/>
      <color theme="1"/>
      <name val="宋体"/>
      <charset val="134"/>
      <scheme val="minor"/>
    </font>
    <font>
      <sz val="16"/>
      <color theme="1"/>
      <name val="方正黑体_GBK"/>
      <family val="4"/>
      <charset val="134"/>
    </font>
    <font>
      <sz val="11"/>
      <color indexed="8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sz val="16"/>
      <color theme="1"/>
      <name val="Times New Roman"/>
      <family val="1"/>
    </font>
    <font>
      <b/>
      <sz val="10"/>
      <color rgb="FF000000"/>
      <name val="方正仿宋简体"/>
      <family val="4"/>
      <charset val="134"/>
    </font>
    <font>
      <sz val="10"/>
      <color rgb="FF000000"/>
      <name val="Times New Roman"/>
      <family val="1"/>
    </font>
    <font>
      <sz val="10"/>
      <color rgb="FF000000"/>
      <name val="方正仿宋简体"/>
      <family val="4"/>
      <charset val="134"/>
    </font>
    <font>
      <b/>
      <sz val="10"/>
      <color theme="1"/>
      <name val="方正仿宋简体"/>
      <family val="4"/>
      <charset val="134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0"/>
      <color theme="1"/>
      <name val="方正仿宋简体"/>
      <family val="4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8"/>
      <color theme="1"/>
      <name val="Times New Roman"/>
      <family val="1"/>
    </font>
    <font>
      <sz val="10"/>
      <color theme="1"/>
      <name val="方正仿宋_GBK"/>
      <family val="4"/>
      <charset val="134"/>
    </font>
    <font>
      <b/>
      <sz val="10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6"/>
      <color theme="1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方正仿宋_GBK"/>
      <family val="4"/>
      <charset val="134"/>
    </font>
    <font>
      <sz val="10"/>
      <name val="Times New Roman"/>
      <family val="1"/>
    </font>
    <font>
      <sz val="9"/>
      <name val="宋体"/>
      <family val="3"/>
      <charset val="134"/>
      <scheme val="minor"/>
    </font>
    <font>
      <sz val="16"/>
      <color theme="1"/>
      <name val="方正仿宋简体"/>
      <family val="4"/>
      <charset val="134"/>
    </font>
    <font>
      <sz val="12"/>
      <name val="方正仿宋简体"/>
      <family val="4"/>
      <charset val="134"/>
    </font>
    <font>
      <sz val="14"/>
      <name val="方正仿宋简体"/>
      <family val="4"/>
      <charset val="134"/>
    </font>
    <font>
      <b/>
      <sz val="10"/>
      <name val="方正仿宋简体"/>
      <family val="4"/>
      <charset val="134"/>
    </font>
    <font>
      <b/>
      <sz val="12"/>
      <name val="方正仿宋简体"/>
      <family val="4"/>
      <charset val="134"/>
    </font>
    <font>
      <sz val="11"/>
      <name val="方正仿宋简体"/>
      <family val="4"/>
      <charset val="134"/>
    </font>
    <font>
      <b/>
      <sz val="11"/>
      <name val="方正仿宋简体"/>
      <family val="4"/>
      <charset val="134"/>
    </font>
    <font>
      <sz val="11"/>
      <color indexed="8"/>
      <name val="方正仿宋简体"/>
      <family val="4"/>
      <charset val="134"/>
    </font>
    <font>
      <sz val="12"/>
      <color theme="1"/>
      <name val="Times New Roman"/>
      <family val="1"/>
    </font>
    <font>
      <sz val="12"/>
      <color theme="1"/>
      <name val="方正仿宋简体"/>
      <family val="4"/>
      <charset val="134"/>
    </font>
    <font>
      <b/>
      <sz val="1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2" fillId="0" borderId="0"/>
    <xf numFmtId="0" fontId="22" fillId="0" borderId="0">
      <alignment vertical="center"/>
    </xf>
    <xf numFmtId="0" fontId="21" fillId="0" borderId="0"/>
    <xf numFmtId="43" fontId="2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1" applyBorder="1">
      <alignment vertical="center"/>
    </xf>
    <xf numFmtId="0" fontId="2" fillId="0" borderId="0" xfId="1">
      <alignment vertical="center"/>
    </xf>
    <xf numFmtId="0" fontId="21" fillId="0" borderId="0" xfId="4" applyAlignment="1">
      <alignment vertical="center"/>
    </xf>
    <xf numFmtId="0" fontId="1" fillId="0" borderId="0" xfId="0" applyFont="1" applyFill="1" applyAlignment="1">
      <alignment horizontal="left" vertical="center"/>
    </xf>
    <xf numFmtId="0" fontId="21" fillId="0" borderId="0" xfId="4" applyBorder="1" applyAlignment="1">
      <alignment vertical="center"/>
    </xf>
    <xf numFmtId="0" fontId="3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 wrapText="1"/>
    </xf>
    <xf numFmtId="3" fontId="12" fillId="0" borderId="4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3" fontId="0" fillId="0" borderId="0" xfId="0" applyNumberForma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3" fontId="6" fillId="0" borderId="0" xfId="0" applyNumberFormat="1" applyFont="1" applyFill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9" fillId="0" borderId="1" xfId="0" applyFont="1" applyFill="1" applyBorder="1" applyAlignment="1">
      <alignment horizontal="justify" vertical="center" wrapText="1"/>
    </xf>
    <xf numFmtId="3" fontId="20" fillId="0" borderId="0" xfId="0" applyNumberFormat="1" applyFont="1" applyFill="1" applyBorder="1" applyAlignment="1">
      <alignment horizontal="right" vertical="center"/>
    </xf>
    <xf numFmtId="3" fontId="20" fillId="0" borderId="1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3" fontId="0" fillId="0" borderId="0" xfId="0" applyNumberFormat="1" applyBorder="1">
      <alignment vertical="center"/>
    </xf>
    <xf numFmtId="0" fontId="2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3" fontId="6" fillId="0" borderId="4" xfId="0" applyNumberFormat="1" applyFont="1" applyFill="1" applyBorder="1" applyAlignment="1">
      <alignment horizontal="right" vertical="center"/>
    </xf>
    <xf numFmtId="3" fontId="28" fillId="0" borderId="0" xfId="0" applyNumberFormat="1" applyFont="1" applyFill="1" applyBorder="1">
      <alignment vertical="center"/>
    </xf>
    <xf numFmtId="0" fontId="28" fillId="0" borderId="0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3" fontId="28" fillId="0" borderId="0" xfId="0" applyNumberFormat="1" applyFont="1" applyFill="1">
      <alignment vertical="center"/>
    </xf>
    <xf numFmtId="3" fontId="30" fillId="0" borderId="1" xfId="3" applyNumberFormat="1" applyFont="1" applyFill="1" applyBorder="1" applyAlignment="1" applyProtection="1">
      <alignment vertical="center"/>
      <protection locked="0"/>
    </xf>
    <xf numFmtId="3" fontId="19" fillId="0" borderId="1" xfId="3" applyNumberFormat="1" applyFont="1" applyFill="1" applyBorder="1" applyAlignment="1" applyProtection="1">
      <alignment vertical="center"/>
      <protection locked="0"/>
    </xf>
    <xf numFmtId="0" fontId="36" fillId="0" borderId="1" xfId="4" applyFont="1" applyFill="1" applyBorder="1" applyAlignment="1">
      <alignment vertical="center" wrapText="1"/>
    </xf>
    <xf numFmtId="0" fontId="33" fillId="0" borderId="1" xfId="4" applyFont="1" applyFill="1" applyBorder="1" applyAlignment="1">
      <alignment horizontal="center" vertical="center" wrapText="1"/>
    </xf>
    <xf numFmtId="0" fontId="33" fillId="0" borderId="1" xfId="4" applyFont="1" applyFill="1" applyBorder="1" applyAlignment="1">
      <alignment vertical="center" wrapText="1"/>
    </xf>
    <xf numFmtId="0" fontId="36" fillId="0" borderId="1" xfId="4" applyFont="1" applyFill="1" applyBorder="1" applyAlignment="1">
      <alignment horizontal="center" vertical="center" wrapText="1"/>
    </xf>
    <xf numFmtId="0" fontId="38" fillId="0" borderId="1" xfId="1" applyFont="1" applyBorder="1" applyAlignment="1">
      <alignment horizontal="center" vertical="center" wrapText="1"/>
    </xf>
    <xf numFmtId="0" fontId="37" fillId="2" borderId="4" xfId="1" applyFont="1" applyFill="1" applyBorder="1" applyAlignment="1">
      <alignment horizontal="center" vertical="center" wrapText="1"/>
    </xf>
    <xf numFmtId="0" fontId="37" fillId="2" borderId="1" xfId="1" applyFont="1" applyFill="1" applyBorder="1" applyAlignment="1">
      <alignment horizontal="center" vertical="center" wrapText="1"/>
    </xf>
    <xf numFmtId="0" fontId="37" fillId="2" borderId="1" xfId="1" applyFont="1" applyFill="1" applyBorder="1" applyAlignment="1">
      <alignment horizontal="left" vertical="center" wrapText="1"/>
    </xf>
    <xf numFmtId="0" fontId="34" fillId="2" borderId="1" xfId="4" applyFont="1" applyFill="1" applyBorder="1" applyAlignment="1">
      <alignment horizontal="center" vertical="center" wrapText="1"/>
    </xf>
    <xf numFmtId="0" fontId="39" fillId="2" borderId="1" xfId="1" applyFont="1" applyFill="1" applyBorder="1" applyAlignment="1">
      <alignment horizontal="center" vertical="center"/>
    </xf>
    <xf numFmtId="0" fontId="39" fillId="2" borderId="1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33" fillId="0" borderId="0" xfId="4" applyFont="1" applyFill="1" applyBorder="1" applyAlignment="1">
      <alignment horizontal="right" vertical="center" wrapText="1"/>
    </xf>
    <xf numFmtId="0" fontId="35" fillId="0" borderId="0" xfId="4" applyFont="1" applyBorder="1" applyAlignment="1">
      <alignment vertical="center" wrapText="1"/>
    </xf>
    <xf numFmtId="0" fontId="37" fillId="0" borderId="0" xfId="1" applyFont="1" applyBorder="1" applyAlignment="1">
      <alignment horizontal="right" vertical="center" wrapText="1"/>
    </xf>
  </cellXfs>
  <cellStyles count="6">
    <cellStyle name="_ET_STYLE_NoName_00_" xfId="2"/>
    <cellStyle name="常规" xfId="0" builtinId="0"/>
    <cellStyle name="常规 2" xfId="4"/>
    <cellStyle name="常规 6" xfId="1"/>
    <cellStyle name="常规_收支执行情况08" xfId="3"/>
    <cellStyle name="千位分隔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abSelected="1" zoomScale="85" zoomScaleNormal="85" workbookViewId="0">
      <selection activeCell="Q1" sqref="Q1:R1048576"/>
    </sheetView>
  </sheetViews>
  <sheetFormatPr defaultColWidth="8.875" defaultRowHeight="13.5" x14ac:dyDescent="0.15"/>
  <cols>
    <col min="1" max="1" width="30.625" style="28" customWidth="1"/>
    <col min="2" max="3" width="10.625" customWidth="1"/>
    <col min="4" max="4" width="10.625" style="10" customWidth="1"/>
    <col min="5" max="5" width="23.25" style="29" customWidth="1"/>
    <col min="6" max="9" width="10.625" style="10" customWidth="1"/>
    <col min="10" max="13" width="10.625" style="10" hidden="1" customWidth="1"/>
    <col min="14" max="16" width="10.625" style="10" customWidth="1"/>
    <col min="17" max="18" width="0" hidden="1" customWidth="1"/>
  </cols>
  <sheetData>
    <row r="1" spans="1:18" ht="21" x14ac:dyDescent="0.15">
      <c r="A1" s="66" t="s">
        <v>0</v>
      </c>
      <c r="B1" s="66"/>
      <c r="C1" s="11"/>
      <c r="D1" s="11"/>
      <c r="E1" s="12"/>
      <c r="F1" s="11"/>
      <c r="G1" s="30"/>
      <c r="H1" s="30"/>
      <c r="I1" s="11"/>
      <c r="J1" s="11"/>
      <c r="K1" s="11"/>
      <c r="L1" s="11"/>
      <c r="M1" s="11"/>
      <c r="N1" s="11"/>
      <c r="O1" s="11"/>
      <c r="P1" s="11"/>
    </row>
    <row r="2" spans="1:18" ht="24" x14ac:dyDescent="0.1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8" ht="20.25" x14ac:dyDescent="0.15">
      <c r="A3" s="68" t="s">
        <v>113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8" ht="23.25" customHeight="1" x14ac:dyDescent="0.15">
      <c r="A4" s="69" t="s">
        <v>2</v>
      </c>
      <c r="B4" s="69"/>
      <c r="C4" s="69"/>
      <c r="D4" s="69"/>
      <c r="E4" s="69" t="s">
        <v>3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8" x14ac:dyDescent="0.15">
      <c r="A5" s="70" t="s">
        <v>4</v>
      </c>
      <c r="B5" s="65" t="s">
        <v>5</v>
      </c>
      <c r="C5" s="65" t="s">
        <v>6</v>
      </c>
      <c r="D5" s="65" t="s">
        <v>7</v>
      </c>
      <c r="E5" s="70" t="s">
        <v>4</v>
      </c>
      <c r="F5" s="65" t="s">
        <v>5</v>
      </c>
      <c r="G5" s="65" t="s">
        <v>6</v>
      </c>
      <c r="H5" s="65"/>
      <c r="I5" s="65"/>
      <c r="J5" s="65"/>
      <c r="K5" s="65"/>
      <c r="L5" s="65"/>
      <c r="M5" s="65"/>
      <c r="N5" s="65"/>
      <c r="O5" s="65"/>
      <c r="P5" s="65" t="s">
        <v>7</v>
      </c>
    </row>
    <row r="6" spans="1:18" ht="36" customHeight="1" x14ac:dyDescent="0.15">
      <c r="A6" s="70"/>
      <c r="B6" s="65"/>
      <c r="C6" s="65"/>
      <c r="D6" s="65"/>
      <c r="E6" s="70"/>
      <c r="F6" s="65"/>
      <c r="G6" s="64" t="s">
        <v>8</v>
      </c>
      <c r="H6" s="64" t="s">
        <v>9</v>
      </c>
      <c r="I6" s="64" t="s">
        <v>10</v>
      </c>
      <c r="J6" s="64" t="s">
        <v>11</v>
      </c>
      <c r="K6" s="64" t="s">
        <v>12</v>
      </c>
      <c r="L6" s="64" t="s">
        <v>13</v>
      </c>
      <c r="M6" s="64" t="s">
        <v>14</v>
      </c>
      <c r="N6" s="64" t="s">
        <v>15</v>
      </c>
      <c r="O6" s="64" t="s">
        <v>16</v>
      </c>
      <c r="P6" s="65"/>
    </row>
    <row r="7" spans="1:18" x14ac:dyDescent="0.15">
      <c r="A7" s="31" t="s">
        <v>120</v>
      </c>
      <c r="B7" s="15">
        <f>B8+B22</f>
        <v>419582.25</v>
      </c>
      <c r="C7" s="15">
        <f>D7-B7</f>
        <v>-18582.25</v>
      </c>
      <c r="D7" s="15">
        <f>D8+D22</f>
        <v>401000</v>
      </c>
      <c r="E7" s="31" t="s">
        <v>17</v>
      </c>
      <c r="F7" s="15">
        <f>SUM(F8:F29)</f>
        <v>900179</v>
      </c>
      <c r="G7" s="15">
        <f t="shared" ref="G7:G20" si="0">SUM(H7:O7)</f>
        <v>33153</v>
      </c>
      <c r="H7" s="15">
        <f t="shared" ref="H7:O7" si="1">SUM(H8:H29)</f>
        <v>-28602</v>
      </c>
      <c r="I7" s="15"/>
      <c r="J7" s="15"/>
      <c r="K7" s="15"/>
      <c r="L7" s="15"/>
      <c r="M7" s="15"/>
      <c r="N7" s="15">
        <f t="shared" si="1"/>
        <v>77755</v>
      </c>
      <c r="O7" s="15">
        <f t="shared" si="1"/>
        <v>-16000</v>
      </c>
      <c r="P7" s="15">
        <f t="shared" ref="P7:P20" si="2">F7+G7</f>
        <v>933332</v>
      </c>
      <c r="Q7">
        <v>417653</v>
      </c>
      <c r="R7">
        <f>D7/Q7-1</f>
        <v>-3.9872813076884395E-2</v>
      </c>
    </row>
    <row r="8" spans="1:18" ht="22.5" customHeight="1" x14ac:dyDescent="0.15">
      <c r="A8" s="31" t="s">
        <v>18</v>
      </c>
      <c r="B8" s="15">
        <f>SUM(B9:B20)</f>
        <v>347828.25</v>
      </c>
      <c r="C8" s="15">
        <f>D8-B8</f>
        <v>-31528.25</v>
      </c>
      <c r="D8" s="15">
        <f>SUM(D9:D21)</f>
        <v>316300</v>
      </c>
      <c r="E8" s="32" t="s">
        <v>19</v>
      </c>
      <c r="F8" s="33">
        <v>62828</v>
      </c>
      <c r="G8" s="33">
        <f t="shared" si="0"/>
        <v>0</v>
      </c>
      <c r="H8" s="33"/>
      <c r="I8" s="33"/>
      <c r="J8" s="33"/>
      <c r="K8" s="33"/>
      <c r="L8" s="33"/>
      <c r="M8" s="33"/>
      <c r="N8" s="33"/>
      <c r="O8" s="33"/>
      <c r="P8" s="33">
        <f t="shared" si="2"/>
        <v>62828</v>
      </c>
      <c r="Q8">
        <v>330550</v>
      </c>
      <c r="R8">
        <f>D8/Q8-1</f>
        <v>-4.310996823476021E-2</v>
      </c>
    </row>
    <row r="9" spans="1:18" ht="22.5" customHeight="1" x14ac:dyDescent="0.15">
      <c r="A9" s="34" t="s">
        <v>20</v>
      </c>
      <c r="B9" s="51">
        <v>63071.4</v>
      </c>
      <c r="C9" s="33">
        <f>D9-B9</f>
        <v>2536.5999999999985</v>
      </c>
      <c r="D9" s="33">
        <v>65608</v>
      </c>
      <c r="E9" s="44" t="s">
        <v>100</v>
      </c>
      <c r="F9" s="33">
        <v>8</v>
      </c>
      <c r="G9" s="33">
        <f t="shared" si="0"/>
        <v>0</v>
      </c>
      <c r="H9" s="33"/>
      <c r="I9" s="33"/>
      <c r="J9" s="33"/>
      <c r="K9" s="33"/>
      <c r="L9" s="33"/>
      <c r="M9" s="33"/>
      <c r="N9" s="33"/>
      <c r="O9" s="33"/>
      <c r="P9" s="33">
        <f t="shared" si="2"/>
        <v>8</v>
      </c>
    </row>
    <row r="10" spans="1:18" ht="22.5" customHeight="1" x14ac:dyDescent="0.15">
      <c r="A10" s="34" t="s">
        <v>22</v>
      </c>
      <c r="B10" s="51">
        <v>10332</v>
      </c>
      <c r="C10" s="33">
        <f t="shared" ref="C10:C21" si="3">D10-B10</f>
        <v>2383</v>
      </c>
      <c r="D10" s="33">
        <v>12715</v>
      </c>
      <c r="E10" s="32" t="s">
        <v>21</v>
      </c>
      <c r="F10" s="33">
        <v>4600</v>
      </c>
      <c r="G10" s="33">
        <f t="shared" si="0"/>
        <v>0</v>
      </c>
      <c r="H10" s="33"/>
      <c r="I10" s="33"/>
      <c r="J10" s="33"/>
      <c r="K10" s="33"/>
      <c r="L10" s="33"/>
      <c r="M10" s="33"/>
      <c r="N10" s="33"/>
      <c r="O10" s="33"/>
      <c r="P10" s="33">
        <f t="shared" si="2"/>
        <v>4600</v>
      </c>
    </row>
    <row r="11" spans="1:18" ht="22.5" customHeight="1" x14ac:dyDescent="0.15">
      <c r="A11" s="34" t="s">
        <v>24</v>
      </c>
      <c r="B11" s="51">
        <v>32957.4</v>
      </c>
      <c r="C11" s="33">
        <f t="shared" si="3"/>
        <v>6835.5999999999985</v>
      </c>
      <c r="D11" s="33">
        <v>39793</v>
      </c>
      <c r="E11" s="32" t="s">
        <v>23</v>
      </c>
      <c r="F11" s="33">
        <v>70907</v>
      </c>
      <c r="G11" s="33">
        <f t="shared" si="0"/>
        <v>0</v>
      </c>
      <c r="H11" s="33"/>
      <c r="I11" s="33"/>
      <c r="J11" s="33"/>
      <c r="K11" s="33"/>
      <c r="L11" s="33"/>
      <c r="M11" s="33"/>
      <c r="N11" s="33"/>
      <c r="O11" s="33"/>
      <c r="P11" s="33">
        <f t="shared" si="2"/>
        <v>70907</v>
      </c>
    </row>
    <row r="12" spans="1:18" ht="22.5" customHeight="1" x14ac:dyDescent="0.15">
      <c r="A12" s="35" t="s">
        <v>26</v>
      </c>
      <c r="B12" s="51">
        <v>12138</v>
      </c>
      <c r="C12" s="33">
        <f t="shared" si="3"/>
        <v>833</v>
      </c>
      <c r="D12" s="33">
        <v>12971</v>
      </c>
      <c r="E12" s="32" t="s">
        <v>25</v>
      </c>
      <c r="F12" s="33">
        <v>247148</v>
      </c>
      <c r="G12" s="33">
        <f t="shared" si="0"/>
        <v>2392</v>
      </c>
      <c r="H12" s="33"/>
      <c r="I12" s="33"/>
      <c r="J12" s="33"/>
      <c r="K12" s="33"/>
      <c r="L12" s="33"/>
      <c r="M12" s="33"/>
      <c r="N12" s="33">
        <v>2392</v>
      </c>
      <c r="O12" s="33"/>
      <c r="P12" s="33">
        <f t="shared" si="2"/>
        <v>249540</v>
      </c>
    </row>
    <row r="13" spans="1:18" ht="22.5" customHeight="1" x14ac:dyDescent="0.15">
      <c r="A13" s="35" t="s">
        <v>28</v>
      </c>
      <c r="B13" s="51">
        <v>7243.95</v>
      </c>
      <c r="C13" s="33">
        <f t="shared" si="3"/>
        <v>4912.05</v>
      </c>
      <c r="D13" s="33">
        <v>12156</v>
      </c>
      <c r="E13" s="32" t="s">
        <v>27</v>
      </c>
      <c r="F13" s="33">
        <v>3896</v>
      </c>
      <c r="G13" s="33">
        <f t="shared" si="0"/>
        <v>0</v>
      </c>
      <c r="H13" s="33"/>
      <c r="I13" s="33"/>
      <c r="J13" s="33"/>
      <c r="K13" s="33"/>
      <c r="L13" s="33"/>
      <c r="M13" s="33"/>
      <c r="N13" s="33"/>
      <c r="O13" s="33"/>
      <c r="P13" s="33">
        <f t="shared" si="2"/>
        <v>3896</v>
      </c>
    </row>
    <row r="14" spans="1:18" ht="22.5" customHeight="1" x14ac:dyDescent="0.15">
      <c r="A14" s="35" t="s">
        <v>30</v>
      </c>
      <c r="B14" s="51">
        <v>9685.2000000000007</v>
      </c>
      <c r="C14" s="33">
        <f t="shared" si="3"/>
        <v>-657.20000000000073</v>
      </c>
      <c r="D14" s="33">
        <v>9028</v>
      </c>
      <c r="E14" s="32" t="s">
        <v>29</v>
      </c>
      <c r="F14" s="33">
        <v>10949</v>
      </c>
      <c r="G14" s="33">
        <f t="shared" si="0"/>
        <v>0</v>
      </c>
      <c r="H14" s="33"/>
      <c r="I14" s="33"/>
      <c r="J14" s="33"/>
      <c r="K14" s="33"/>
      <c r="L14" s="33"/>
      <c r="M14" s="33"/>
      <c r="N14" s="33"/>
      <c r="O14" s="33"/>
      <c r="P14" s="33">
        <f t="shared" si="2"/>
        <v>10949</v>
      </c>
    </row>
    <row r="15" spans="1:18" ht="22.5" customHeight="1" x14ac:dyDescent="0.15">
      <c r="A15" s="35" t="s">
        <v>32</v>
      </c>
      <c r="B15" s="51">
        <v>27300</v>
      </c>
      <c r="C15" s="33">
        <f t="shared" si="3"/>
        <v>-5834</v>
      </c>
      <c r="D15" s="33">
        <v>21466</v>
      </c>
      <c r="E15" s="32" t="s">
        <v>31</v>
      </c>
      <c r="F15" s="33">
        <v>109619</v>
      </c>
      <c r="G15" s="33">
        <f t="shared" si="0"/>
        <v>42603</v>
      </c>
      <c r="H15" s="33"/>
      <c r="I15" s="33"/>
      <c r="J15" s="33"/>
      <c r="K15" s="33"/>
      <c r="L15" s="33"/>
      <c r="M15" s="33"/>
      <c r="N15" s="33">
        <v>42603</v>
      </c>
      <c r="O15" s="33"/>
      <c r="P15" s="33">
        <f t="shared" si="2"/>
        <v>152222</v>
      </c>
    </row>
    <row r="16" spans="1:18" ht="22.5" customHeight="1" x14ac:dyDescent="0.15">
      <c r="A16" s="35" t="s">
        <v>34</v>
      </c>
      <c r="B16" s="51">
        <v>79864.05</v>
      </c>
      <c r="C16" s="33">
        <f t="shared" si="3"/>
        <v>-27632.050000000003</v>
      </c>
      <c r="D16" s="33">
        <f>44232+8000</f>
        <v>52232</v>
      </c>
      <c r="E16" s="32" t="s">
        <v>33</v>
      </c>
      <c r="F16" s="33">
        <v>48226</v>
      </c>
      <c r="G16" s="33">
        <f t="shared" si="0"/>
        <v>3315</v>
      </c>
      <c r="H16" s="33"/>
      <c r="I16" s="33"/>
      <c r="J16" s="33"/>
      <c r="K16" s="33"/>
      <c r="L16" s="33"/>
      <c r="M16" s="33"/>
      <c r="N16" s="33">
        <v>3315</v>
      </c>
      <c r="O16" s="33"/>
      <c r="P16" s="33">
        <f t="shared" si="2"/>
        <v>51541</v>
      </c>
      <c r="Q16" s="42"/>
    </row>
    <row r="17" spans="1:18" ht="22.5" customHeight="1" x14ac:dyDescent="0.15">
      <c r="A17" s="35" t="s">
        <v>36</v>
      </c>
      <c r="B17" s="51">
        <v>66.150000000000006</v>
      </c>
      <c r="C17" s="33">
        <f t="shared" si="3"/>
        <v>34.849999999999994</v>
      </c>
      <c r="D17" s="33">
        <v>101</v>
      </c>
      <c r="E17" s="32" t="s">
        <v>35</v>
      </c>
      <c r="F17" s="33">
        <v>15447</v>
      </c>
      <c r="G17" s="33">
        <f t="shared" si="0"/>
        <v>0</v>
      </c>
      <c r="H17" s="33"/>
      <c r="I17" s="33"/>
      <c r="J17" s="33"/>
      <c r="K17" s="33"/>
      <c r="L17" s="33"/>
      <c r="M17" s="33"/>
      <c r="N17" s="33"/>
      <c r="O17" s="33"/>
      <c r="P17" s="33">
        <f t="shared" si="2"/>
        <v>15447</v>
      </c>
      <c r="Q17" s="42"/>
    </row>
    <row r="18" spans="1:18" ht="22.5" customHeight="1" x14ac:dyDescent="0.15">
      <c r="A18" s="35" t="s">
        <v>38</v>
      </c>
      <c r="B18" s="51">
        <v>151.19999999999999</v>
      </c>
      <c r="C18" s="33">
        <f t="shared" si="3"/>
        <v>34.800000000000011</v>
      </c>
      <c r="D18" s="33">
        <v>186</v>
      </c>
      <c r="E18" s="32" t="s">
        <v>37</v>
      </c>
      <c r="F18" s="33">
        <v>172500</v>
      </c>
      <c r="G18" s="33">
        <f t="shared" si="0"/>
        <v>-10887</v>
      </c>
      <c r="H18" s="33">
        <v>-28602</v>
      </c>
      <c r="I18" s="33"/>
      <c r="J18" s="33"/>
      <c r="K18" s="33"/>
      <c r="L18" s="33"/>
      <c r="M18" s="33"/>
      <c r="N18" s="33">
        <v>17715</v>
      </c>
      <c r="O18" s="33"/>
      <c r="P18" s="33">
        <f t="shared" si="2"/>
        <v>161613</v>
      </c>
      <c r="Q18" s="42"/>
    </row>
    <row r="19" spans="1:18" ht="22.5" customHeight="1" x14ac:dyDescent="0.15">
      <c r="A19" s="35" t="s">
        <v>40</v>
      </c>
      <c r="B19" s="51">
        <v>97983.9</v>
      </c>
      <c r="C19" s="33">
        <f t="shared" si="3"/>
        <v>-8505.8999999999942</v>
      </c>
      <c r="D19" s="33">
        <v>89478</v>
      </c>
      <c r="E19" s="32" t="s">
        <v>39</v>
      </c>
      <c r="F19" s="33">
        <v>13813</v>
      </c>
      <c r="G19" s="33">
        <f t="shared" si="0"/>
        <v>0</v>
      </c>
      <c r="H19" s="33"/>
      <c r="I19" s="33"/>
      <c r="J19" s="33"/>
      <c r="K19" s="33"/>
      <c r="L19" s="33"/>
      <c r="M19" s="33"/>
      <c r="N19" s="33"/>
      <c r="O19" s="33"/>
      <c r="P19" s="33">
        <f t="shared" si="2"/>
        <v>13813</v>
      </c>
      <c r="Q19" s="42"/>
    </row>
    <row r="20" spans="1:18" ht="22.5" customHeight="1" x14ac:dyDescent="0.15">
      <c r="A20" s="35" t="s">
        <v>41</v>
      </c>
      <c r="B20" s="51">
        <v>7035</v>
      </c>
      <c r="C20" s="33">
        <f t="shared" si="3"/>
        <v>-6644</v>
      </c>
      <c r="D20" s="33">
        <v>391</v>
      </c>
      <c r="E20" s="32" t="s">
        <v>101</v>
      </c>
      <c r="F20" s="33">
        <v>14249</v>
      </c>
      <c r="G20" s="33">
        <f t="shared" si="0"/>
        <v>11730</v>
      </c>
      <c r="H20" s="33"/>
      <c r="I20" s="33"/>
      <c r="J20" s="33"/>
      <c r="K20" s="33"/>
      <c r="L20" s="33"/>
      <c r="M20" s="33"/>
      <c r="N20" s="33">
        <v>11730</v>
      </c>
      <c r="O20" s="33"/>
      <c r="P20" s="33">
        <f t="shared" si="2"/>
        <v>25979</v>
      </c>
      <c r="Q20" s="43"/>
    </row>
    <row r="21" spans="1:18" ht="22.5" customHeight="1" x14ac:dyDescent="0.15">
      <c r="A21" s="35" t="s">
        <v>102</v>
      </c>
      <c r="B21" s="51">
        <v>0</v>
      </c>
      <c r="C21" s="33">
        <f t="shared" si="3"/>
        <v>175</v>
      </c>
      <c r="D21" s="33">
        <v>175</v>
      </c>
      <c r="E21" s="32" t="s">
        <v>42</v>
      </c>
      <c r="F21" s="33">
        <v>10201</v>
      </c>
      <c r="G21" s="33">
        <f t="shared" ref="G21:G29" si="4">SUM(H21:O21)</f>
        <v>0</v>
      </c>
      <c r="H21" s="33"/>
      <c r="I21" s="33"/>
      <c r="J21" s="33"/>
      <c r="K21" s="33"/>
      <c r="L21" s="33"/>
      <c r="M21" s="33"/>
      <c r="N21" s="33"/>
      <c r="O21" s="33"/>
      <c r="P21" s="33">
        <f>F21+G21</f>
        <v>10201</v>
      </c>
      <c r="Q21" s="43"/>
    </row>
    <row r="22" spans="1:18" ht="22.5" customHeight="1" x14ac:dyDescent="0.15">
      <c r="A22" s="36" t="s">
        <v>43</v>
      </c>
      <c r="B22" s="15">
        <f>SUM(B23:B27)</f>
        <v>71754</v>
      </c>
      <c r="C22" s="15">
        <f>D22-B22</f>
        <v>12946</v>
      </c>
      <c r="D22" s="15">
        <f>67588-2089+24201-5000</f>
        <v>84700</v>
      </c>
      <c r="E22" s="32" t="s">
        <v>44</v>
      </c>
      <c r="F22" s="33">
        <v>1935</v>
      </c>
      <c r="G22" s="33">
        <f t="shared" si="4"/>
        <v>0</v>
      </c>
      <c r="H22" s="33"/>
      <c r="I22" s="33"/>
      <c r="J22" s="33"/>
      <c r="K22" s="33"/>
      <c r="L22" s="33"/>
      <c r="M22" s="33"/>
      <c r="N22" s="33"/>
      <c r="O22" s="33"/>
      <c r="P22" s="33">
        <f>F22+G22</f>
        <v>1935</v>
      </c>
      <c r="Q22">
        <v>87103</v>
      </c>
      <c r="R22">
        <f>D22/Q22-1</f>
        <v>-2.758802796688975E-2</v>
      </c>
    </row>
    <row r="23" spans="1:18" ht="22.5" customHeight="1" x14ac:dyDescent="0.15">
      <c r="A23" s="35" t="s">
        <v>45</v>
      </c>
      <c r="B23" s="51">
        <v>16821</v>
      </c>
      <c r="C23" s="33"/>
      <c r="D23" s="33">
        <v>16821</v>
      </c>
      <c r="E23" s="32" t="s">
        <v>46</v>
      </c>
      <c r="F23" s="33">
        <v>81</v>
      </c>
      <c r="G23" s="33">
        <f t="shared" si="4"/>
        <v>0</v>
      </c>
      <c r="H23" s="37"/>
      <c r="I23" s="37"/>
      <c r="J23" s="37"/>
      <c r="K23" s="37"/>
      <c r="L23" s="37"/>
      <c r="M23" s="37"/>
      <c r="N23" s="37"/>
      <c r="O23" s="37"/>
      <c r="P23" s="33">
        <v>81</v>
      </c>
    </row>
    <row r="24" spans="1:18" ht="22.5" customHeight="1" x14ac:dyDescent="0.15">
      <c r="A24" s="35" t="s">
        <v>47</v>
      </c>
      <c r="B24" s="51">
        <v>863</v>
      </c>
      <c r="C24" s="33"/>
      <c r="D24" s="33">
        <v>863</v>
      </c>
      <c r="E24" s="32" t="s">
        <v>48</v>
      </c>
      <c r="F24" s="33">
        <v>3146</v>
      </c>
      <c r="G24" s="33">
        <f t="shared" si="4"/>
        <v>0</v>
      </c>
      <c r="H24" s="33"/>
      <c r="I24" s="33"/>
      <c r="J24" s="33"/>
      <c r="K24" s="33"/>
      <c r="L24" s="33"/>
      <c r="M24" s="33"/>
      <c r="N24" s="33"/>
      <c r="O24" s="33"/>
      <c r="P24" s="33">
        <f t="shared" ref="P24:P31" si="5">F24+G24</f>
        <v>3146</v>
      </c>
    </row>
    <row r="25" spans="1:18" ht="22.5" customHeight="1" x14ac:dyDescent="0.15">
      <c r="A25" s="38" t="s">
        <v>49</v>
      </c>
      <c r="B25" s="51">
        <v>10822</v>
      </c>
      <c r="C25" s="33">
        <f t="shared" ref="C25:C27" si="6">D25-B25</f>
        <v>-1861</v>
      </c>
      <c r="D25" s="33">
        <v>8961</v>
      </c>
      <c r="E25" s="32" t="s">
        <v>50</v>
      </c>
      <c r="F25" s="33">
        <v>34879</v>
      </c>
      <c r="G25" s="33">
        <f t="shared" si="4"/>
        <v>0</v>
      </c>
      <c r="H25" s="33"/>
      <c r="I25" s="33"/>
      <c r="J25" s="33"/>
      <c r="K25" s="33"/>
      <c r="L25" s="33"/>
      <c r="M25" s="33"/>
      <c r="N25" s="33"/>
      <c r="O25" s="33"/>
      <c r="P25" s="33">
        <f t="shared" si="5"/>
        <v>34879</v>
      </c>
    </row>
    <row r="26" spans="1:18" ht="27" customHeight="1" x14ac:dyDescent="0.15">
      <c r="A26" s="35" t="s">
        <v>51</v>
      </c>
      <c r="B26" s="51">
        <v>34472</v>
      </c>
      <c r="C26" s="33">
        <f t="shared" si="6"/>
        <v>22409</v>
      </c>
      <c r="D26" s="33">
        <f>44646+12235</f>
        <v>56881</v>
      </c>
      <c r="E26" s="32" t="s">
        <v>52</v>
      </c>
      <c r="F26" s="33">
        <v>1137</v>
      </c>
      <c r="G26" s="33">
        <f t="shared" si="4"/>
        <v>0</v>
      </c>
      <c r="H26" s="33"/>
      <c r="I26" s="33"/>
      <c r="J26" s="33"/>
      <c r="K26" s="33"/>
      <c r="L26" s="33"/>
      <c r="M26" s="33"/>
      <c r="N26" s="33"/>
      <c r="O26" s="33"/>
      <c r="P26" s="33">
        <f t="shared" si="5"/>
        <v>1137</v>
      </c>
    </row>
    <row r="27" spans="1:18" ht="22.5" customHeight="1" x14ac:dyDescent="0.15">
      <c r="A27" s="35" t="s">
        <v>53</v>
      </c>
      <c r="B27" s="51">
        <v>8776</v>
      </c>
      <c r="C27" s="33">
        <f t="shared" si="6"/>
        <v>-7602</v>
      </c>
      <c r="D27" s="33">
        <v>1174</v>
      </c>
      <c r="E27" s="32" t="s">
        <v>54</v>
      </c>
      <c r="F27" s="33">
        <v>18456</v>
      </c>
      <c r="G27" s="33">
        <f t="shared" si="4"/>
        <v>0</v>
      </c>
      <c r="H27" s="33"/>
      <c r="I27" s="33"/>
      <c r="J27" s="33"/>
      <c r="K27" s="33"/>
      <c r="L27" s="33"/>
      <c r="M27" s="33"/>
      <c r="N27" s="33"/>
      <c r="O27" s="33"/>
      <c r="P27" s="33">
        <f t="shared" si="5"/>
        <v>18456</v>
      </c>
    </row>
    <row r="28" spans="1:18" ht="22.5" customHeight="1" x14ac:dyDescent="0.15">
      <c r="A28" s="31" t="s">
        <v>55</v>
      </c>
      <c r="B28" s="52">
        <v>342102</v>
      </c>
      <c r="C28" s="15">
        <f>D28-B28</f>
        <v>-28602</v>
      </c>
      <c r="D28" s="15">
        <v>313500</v>
      </c>
      <c r="E28" s="32" t="s">
        <v>56</v>
      </c>
      <c r="F28" s="33">
        <v>40154</v>
      </c>
      <c r="G28" s="33">
        <f t="shared" si="4"/>
        <v>0</v>
      </c>
      <c r="H28" s="33"/>
      <c r="I28" s="33"/>
      <c r="J28" s="33"/>
      <c r="K28" s="33"/>
      <c r="L28" s="33"/>
      <c r="M28" s="33"/>
      <c r="N28" s="33"/>
      <c r="O28" s="33"/>
      <c r="P28" s="33">
        <f t="shared" si="5"/>
        <v>40154</v>
      </c>
    </row>
    <row r="29" spans="1:18" ht="22.5" customHeight="1" x14ac:dyDescent="0.15">
      <c r="A29" s="31" t="s">
        <v>57</v>
      </c>
      <c r="B29" s="52">
        <v>63300</v>
      </c>
      <c r="C29" s="15">
        <v>677000</v>
      </c>
      <c r="D29" s="15">
        <f t="shared" ref="D29:D32" si="7">B29+C29</f>
        <v>740300</v>
      </c>
      <c r="E29" s="32" t="s">
        <v>58</v>
      </c>
      <c r="F29" s="33">
        <v>16000</v>
      </c>
      <c r="G29" s="33">
        <f t="shared" si="4"/>
        <v>-16000</v>
      </c>
      <c r="H29" s="33"/>
      <c r="I29" s="33"/>
      <c r="J29" s="33"/>
      <c r="K29" s="33"/>
      <c r="L29" s="33"/>
      <c r="M29" s="33"/>
      <c r="N29" s="33"/>
      <c r="O29" s="33">
        <v>-16000</v>
      </c>
      <c r="P29" s="33">
        <f t="shared" si="5"/>
        <v>0</v>
      </c>
    </row>
    <row r="30" spans="1:18" ht="22.5" customHeight="1" x14ac:dyDescent="0.15">
      <c r="A30" s="31" t="s">
        <v>59</v>
      </c>
      <c r="B30" s="52">
        <v>67861</v>
      </c>
      <c r="C30" s="19"/>
      <c r="D30" s="15">
        <f t="shared" si="7"/>
        <v>67861</v>
      </c>
      <c r="E30" s="36" t="s">
        <v>61</v>
      </c>
      <c r="F30" s="15">
        <v>52000</v>
      </c>
      <c r="G30" s="15">
        <f t="shared" ref="G30:G31" si="8">SUM(H30:O30)</f>
        <v>28000</v>
      </c>
      <c r="H30" s="15"/>
      <c r="I30" s="15">
        <v>10292</v>
      </c>
      <c r="J30" s="15"/>
      <c r="K30" s="15"/>
      <c r="L30" s="15"/>
      <c r="M30" s="15"/>
      <c r="N30" s="15">
        <v>1708</v>
      </c>
      <c r="O30" s="15">
        <v>16000</v>
      </c>
      <c r="P30" s="15">
        <f t="shared" si="5"/>
        <v>80000</v>
      </c>
    </row>
    <row r="31" spans="1:18" ht="22.5" customHeight="1" x14ac:dyDescent="0.15">
      <c r="A31" s="31" t="s">
        <v>60</v>
      </c>
      <c r="B31" s="15">
        <v>0</v>
      </c>
      <c r="C31" s="15">
        <v>10292</v>
      </c>
      <c r="D31" s="15">
        <f t="shared" si="7"/>
        <v>10292</v>
      </c>
      <c r="E31" s="36" t="s">
        <v>63</v>
      </c>
      <c r="F31" s="15">
        <v>63300</v>
      </c>
      <c r="G31" s="15">
        <f t="shared" si="8"/>
        <v>677000</v>
      </c>
      <c r="H31" s="33"/>
      <c r="I31" s="33"/>
      <c r="J31" s="33"/>
      <c r="K31" s="33"/>
      <c r="L31" s="33"/>
      <c r="M31" s="33"/>
      <c r="N31" s="15">
        <v>677000</v>
      </c>
      <c r="O31" s="33"/>
      <c r="P31" s="15">
        <f t="shared" si="5"/>
        <v>740300</v>
      </c>
    </row>
    <row r="32" spans="1:18" ht="22.5" customHeight="1" x14ac:dyDescent="0.15">
      <c r="A32" s="31" t="s">
        <v>62</v>
      </c>
      <c r="B32" s="52">
        <v>122634</v>
      </c>
      <c r="C32" s="15">
        <f>118280+4877+2089-27201</f>
        <v>98045</v>
      </c>
      <c r="D32" s="15">
        <f t="shared" si="7"/>
        <v>220679</v>
      </c>
      <c r="E32" s="49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ht="22.5" customHeight="1" x14ac:dyDescent="0.15">
      <c r="A33" s="18" t="s">
        <v>64</v>
      </c>
      <c r="B33" s="15">
        <f>B7+B28+B29+B30+B31+B32</f>
        <v>1015479.25</v>
      </c>
      <c r="C33" s="15">
        <f>C7+C28+C29+C30+C31+C32</f>
        <v>738152.75</v>
      </c>
      <c r="D33" s="15">
        <f>D7+D28+D29+D30+D31+D32</f>
        <v>1753632</v>
      </c>
      <c r="E33" s="18" t="s">
        <v>64</v>
      </c>
      <c r="F33" s="15">
        <f t="shared" ref="F33:I33" si="9">F7+F30+F31</f>
        <v>1015479</v>
      </c>
      <c r="G33" s="15">
        <f t="shared" si="9"/>
        <v>738153</v>
      </c>
      <c r="H33" s="15">
        <f t="shared" si="9"/>
        <v>-28602</v>
      </c>
      <c r="I33" s="15">
        <f t="shared" si="9"/>
        <v>10292</v>
      </c>
      <c r="J33" s="15"/>
      <c r="K33" s="15"/>
      <c r="L33" s="15"/>
      <c r="M33" s="15"/>
      <c r="N33" s="15"/>
      <c r="O33" s="15">
        <f>O7+O30+O31</f>
        <v>0</v>
      </c>
      <c r="P33" s="15">
        <f>P7+P30+P31</f>
        <v>1753632</v>
      </c>
    </row>
    <row r="34" spans="1:16" x14ac:dyDescent="0.15">
      <c r="A34" s="29"/>
      <c r="B34" s="47"/>
      <c r="C34" s="41"/>
      <c r="D34" s="41"/>
      <c r="P34" s="27"/>
    </row>
    <row r="35" spans="1:16" x14ac:dyDescent="0.15">
      <c r="A35" s="29"/>
      <c r="B35" s="47"/>
      <c r="C35" s="48"/>
      <c r="D35" s="41"/>
      <c r="P35" s="50"/>
    </row>
    <row r="36" spans="1:16" ht="30.95" hidden="1" customHeight="1" x14ac:dyDescent="0.15">
      <c r="A36" s="29"/>
      <c r="B36" s="39"/>
      <c r="C36" s="27"/>
      <c r="F36" s="27"/>
      <c r="P36" s="40">
        <f>P33-D33</f>
        <v>0</v>
      </c>
    </row>
    <row r="37" spans="1:16" hidden="1" x14ac:dyDescent="0.15">
      <c r="A37" s="29"/>
      <c r="B37" s="10"/>
      <c r="C37" s="10"/>
    </row>
    <row r="38" spans="1:16" hidden="1" x14ac:dyDescent="0.15">
      <c r="A38" s="29"/>
      <c r="B38" s="10"/>
      <c r="C38" s="27"/>
    </row>
    <row r="39" spans="1:16" hidden="1" x14ac:dyDescent="0.15">
      <c r="A39" s="29"/>
      <c r="B39" s="10"/>
      <c r="C39" s="27"/>
      <c r="I39" s="10">
        <f>34219+80000+2667</f>
        <v>116886</v>
      </c>
      <c r="J39" s="10">
        <v>34219</v>
      </c>
      <c r="K39" s="10">
        <v>80000</v>
      </c>
    </row>
    <row r="40" spans="1:16" hidden="1" x14ac:dyDescent="0.15">
      <c r="A40" s="29"/>
      <c r="B40" s="10"/>
      <c r="C40" s="10"/>
      <c r="I40" s="10">
        <v>83162</v>
      </c>
      <c r="J40" s="10">
        <v>30000</v>
      </c>
      <c r="K40" s="10">
        <v>53162</v>
      </c>
    </row>
    <row r="41" spans="1:16" hidden="1" x14ac:dyDescent="0.15">
      <c r="A41" s="29"/>
      <c r="B41" s="10"/>
      <c r="C41" s="10"/>
      <c r="J41" s="10">
        <f>J39-J40</f>
        <v>4219</v>
      </c>
      <c r="K41" s="10">
        <f>K39-K40</f>
        <v>26838</v>
      </c>
      <c r="O41" s="10">
        <v>2667</v>
      </c>
    </row>
    <row r="42" spans="1:16" hidden="1" x14ac:dyDescent="0.15">
      <c r="A42" s="29"/>
      <c r="B42" s="10"/>
      <c r="C42" s="10"/>
      <c r="I42" s="10">
        <f>I39-I40</f>
        <v>33724</v>
      </c>
    </row>
    <row r="43" spans="1:16" hidden="1" x14ac:dyDescent="0.15">
      <c r="A43" s="29"/>
      <c r="B43" s="10"/>
      <c r="C43" s="10"/>
    </row>
    <row r="44" spans="1:16" x14ac:dyDescent="0.15">
      <c r="A44" s="29"/>
      <c r="B44" s="10"/>
      <c r="C44" s="10"/>
      <c r="D44" s="27"/>
    </row>
    <row r="45" spans="1:16" x14ac:dyDescent="0.15">
      <c r="A45" s="29"/>
      <c r="B45" s="10"/>
      <c r="C45" s="10"/>
      <c r="D45" s="27"/>
    </row>
    <row r="46" spans="1:16" x14ac:dyDescent="0.15">
      <c r="A46" s="29"/>
      <c r="B46" s="10"/>
      <c r="C46" s="50"/>
      <c r="D46" s="27"/>
    </row>
    <row r="47" spans="1:16" x14ac:dyDescent="0.15">
      <c r="A47" s="29"/>
      <c r="B47" s="10"/>
      <c r="C47" s="10"/>
      <c r="P47" s="27"/>
    </row>
    <row r="48" spans="1:16" x14ac:dyDescent="0.15">
      <c r="A48" s="29"/>
      <c r="B48" s="10"/>
      <c r="C48" s="10"/>
    </row>
    <row r="49" spans="1:3" x14ac:dyDescent="0.15">
      <c r="A49" s="29"/>
      <c r="B49" s="10"/>
      <c r="C49" s="10"/>
    </row>
    <row r="50" spans="1:3" x14ac:dyDescent="0.15">
      <c r="A50" s="29"/>
      <c r="B50" s="10"/>
      <c r="C50" s="10"/>
    </row>
  </sheetData>
  <protectedRanges>
    <protectedRange sqref="B9" name="区域1"/>
    <protectedRange sqref="B11" name="区域1_1"/>
    <protectedRange sqref="B10" name="区域1_2"/>
    <protectedRange sqref="B17" name="区域1_3"/>
    <protectedRange sqref="B12" name="区域1_4"/>
    <protectedRange sqref="B13" name="区域1_5"/>
    <protectedRange sqref="B14" name="区域1_6"/>
    <protectedRange sqref="B15" name="区域1_7"/>
    <protectedRange sqref="B16" name="区域1_8"/>
    <protectedRange sqref="B20:B21" name="区域1_9"/>
    <protectedRange sqref="B19" name="区域1_10"/>
    <protectedRange sqref="B18" name="区域1_11"/>
    <protectedRange sqref="B23" name="区域1_12"/>
    <protectedRange sqref="B24" name="区域1_13"/>
    <protectedRange sqref="B25" name="区域1_14"/>
    <protectedRange sqref="B26" name="区域1_15"/>
    <protectedRange sqref="B27" name="区域1_16"/>
    <protectedRange sqref="B28" name="区域1_17"/>
    <protectedRange sqref="B29" name="区域1_18"/>
    <protectedRange sqref="B30" name="区域1_19"/>
    <protectedRange sqref="B32" name="区域1_20"/>
  </protectedRanges>
  <mergeCells count="13">
    <mergeCell ref="F5:F6"/>
    <mergeCell ref="G5:O5"/>
    <mergeCell ref="P5:P6"/>
    <mergeCell ref="A1:B1"/>
    <mergeCell ref="A2:P2"/>
    <mergeCell ref="A3:P3"/>
    <mergeCell ref="A4:D4"/>
    <mergeCell ref="E4:P4"/>
    <mergeCell ref="A5:A6"/>
    <mergeCell ref="B5:B6"/>
    <mergeCell ref="C5:C6"/>
    <mergeCell ref="D5:D6"/>
    <mergeCell ref="E5:E6"/>
  </mergeCells>
  <phoneticPr fontId="31" type="noConversion"/>
  <printOptions horizontalCentered="1"/>
  <pageMargins left="0.69" right="0.70866141732283505" top="0.56999999999999995" bottom="0.57999999999999996" header="0.31496062992126" footer="0.31496062992126"/>
  <pageSetup paperSize="9" scale="6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zoomScale="115" zoomScaleNormal="115" workbookViewId="0">
      <selection activeCell="P13" sqref="P13"/>
    </sheetView>
  </sheetViews>
  <sheetFormatPr defaultColWidth="8.875" defaultRowHeight="13.5" x14ac:dyDescent="0.15"/>
  <cols>
    <col min="1" max="1" width="23.75" customWidth="1"/>
    <col min="2" max="3" width="10.625" customWidth="1"/>
    <col min="4" max="4" width="10.625" style="10" customWidth="1"/>
    <col min="5" max="5" width="23.75" customWidth="1"/>
    <col min="6" max="10" width="10.625" customWidth="1"/>
    <col min="11" max="11" width="10.625" style="10" customWidth="1"/>
  </cols>
  <sheetData>
    <row r="1" spans="1:11" ht="21" x14ac:dyDescent="0.15">
      <c r="A1" s="66" t="s">
        <v>65</v>
      </c>
      <c r="B1" s="66"/>
      <c r="C1" s="11"/>
      <c r="D1" s="11"/>
      <c r="E1" s="12"/>
      <c r="F1" s="11"/>
      <c r="G1" s="11"/>
      <c r="H1" s="11"/>
      <c r="I1" s="11"/>
      <c r="J1" s="11"/>
      <c r="K1" s="11"/>
    </row>
    <row r="2" spans="1:11" ht="21" x14ac:dyDescent="0.15">
      <c r="A2" s="73" t="s">
        <v>66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21.75" customHeight="1" x14ac:dyDescent="0.15">
      <c r="A3" s="74" t="s">
        <v>117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ht="30" customHeight="1" x14ac:dyDescent="0.15">
      <c r="A4" s="69" t="s">
        <v>2</v>
      </c>
      <c r="B4" s="69"/>
      <c r="C4" s="69"/>
      <c r="D4" s="69"/>
      <c r="E4" s="69" t="s">
        <v>3</v>
      </c>
      <c r="F4" s="69"/>
      <c r="G4" s="69"/>
      <c r="H4" s="69"/>
      <c r="I4" s="69"/>
      <c r="J4" s="69"/>
      <c r="K4" s="69"/>
    </row>
    <row r="5" spans="1:11" ht="24" customHeight="1" x14ac:dyDescent="0.15">
      <c r="A5" s="72" t="s">
        <v>4</v>
      </c>
      <c r="B5" s="71" t="s">
        <v>5</v>
      </c>
      <c r="C5" s="71" t="s">
        <v>6</v>
      </c>
      <c r="D5" s="71" t="s">
        <v>7</v>
      </c>
      <c r="E5" s="70" t="s">
        <v>4</v>
      </c>
      <c r="F5" s="71" t="s">
        <v>5</v>
      </c>
      <c r="G5" s="71" t="s">
        <v>6</v>
      </c>
      <c r="H5" s="71"/>
      <c r="I5" s="71"/>
      <c r="J5" s="71"/>
      <c r="K5" s="71" t="s">
        <v>7</v>
      </c>
    </row>
    <row r="6" spans="1:11" ht="42.75" customHeight="1" x14ac:dyDescent="0.15">
      <c r="A6" s="72"/>
      <c r="B6" s="71"/>
      <c r="C6" s="71"/>
      <c r="D6" s="71"/>
      <c r="E6" s="70"/>
      <c r="F6" s="71"/>
      <c r="G6" s="13" t="s">
        <v>8</v>
      </c>
      <c r="H6" s="13" t="s">
        <v>9</v>
      </c>
      <c r="I6" s="13" t="s">
        <v>67</v>
      </c>
      <c r="J6" s="13" t="s">
        <v>68</v>
      </c>
      <c r="K6" s="71"/>
    </row>
    <row r="7" spans="1:11" ht="30" customHeight="1" x14ac:dyDescent="0.15">
      <c r="A7" s="14" t="s">
        <v>69</v>
      </c>
      <c r="B7" s="19">
        <v>0</v>
      </c>
      <c r="C7" s="15">
        <v>0</v>
      </c>
      <c r="D7" s="15">
        <f>B7+C7</f>
        <v>0</v>
      </c>
      <c r="E7" s="20" t="s">
        <v>70</v>
      </c>
      <c r="F7" s="21">
        <f>SUM(F8:F12)</f>
        <v>497276</v>
      </c>
      <c r="G7" s="21">
        <f>SUM(H7:J7)</f>
        <v>49688.5</v>
      </c>
      <c r="H7" s="21">
        <f t="shared" ref="H7:J7" si="0">SUM(H8:H12)</f>
        <v>49688.5</v>
      </c>
      <c r="I7" s="21">
        <f t="shared" si="0"/>
        <v>0</v>
      </c>
      <c r="J7" s="21">
        <f t="shared" si="0"/>
        <v>0</v>
      </c>
      <c r="K7" s="21">
        <f>F7+G7</f>
        <v>546964.5</v>
      </c>
    </row>
    <row r="8" spans="1:11" ht="30" customHeight="1" x14ac:dyDescent="0.15">
      <c r="A8" s="14" t="s">
        <v>55</v>
      </c>
      <c r="B8" s="15">
        <v>478622</v>
      </c>
      <c r="C8" s="15">
        <f>115217+220958.5-10759-12000-148718-16489-4088+2089-28201</f>
        <v>118009.5</v>
      </c>
      <c r="D8" s="15">
        <f>B8+C8</f>
        <v>596631.5</v>
      </c>
      <c r="E8" s="45" t="s">
        <v>71</v>
      </c>
      <c r="F8" s="33"/>
      <c r="G8" s="21">
        <f t="shared" ref="G8:G14" si="1">SUM(H8:J8)</f>
        <v>15.66</v>
      </c>
      <c r="H8" s="46">
        <v>15.66</v>
      </c>
      <c r="I8" s="46"/>
      <c r="J8" s="46"/>
      <c r="K8" s="33">
        <f>F8+G8</f>
        <v>15.66</v>
      </c>
    </row>
    <row r="9" spans="1:11" ht="30" customHeight="1" x14ac:dyDescent="0.15">
      <c r="A9" s="14" t="s">
        <v>57</v>
      </c>
      <c r="B9" s="19">
        <v>0</v>
      </c>
      <c r="C9" s="15">
        <v>600000</v>
      </c>
      <c r="D9" s="15">
        <f t="shared" ref="D9:D10" si="2">B9+C9</f>
        <v>600000</v>
      </c>
      <c r="E9" s="45" t="s">
        <v>72</v>
      </c>
      <c r="F9" s="33"/>
      <c r="G9" s="21">
        <f t="shared" si="1"/>
        <v>34.159999999999997</v>
      </c>
      <c r="H9" s="46">
        <v>34.159999999999997</v>
      </c>
      <c r="I9" s="46"/>
      <c r="J9" s="46"/>
      <c r="K9" s="33">
        <f t="shared" ref="K9:K14" si="3">F9+G9</f>
        <v>34.159999999999997</v>
      </c>
    </row>
    <row r="10" spans="1:11" ht="30" customHeight="1" x14ac:dyDescent="0.15">
      <c r="A10" s="14" t="s">
        <v>59</v>
      </c>
      <c r="B10" s="15">
        <v>140288</v>
      </c>
      <c r="C10" s="15">
        <v>0</v>
      </c>
      <c r="D10" s="15">
        <f t="shared" si="2"/>
        <v>140288</v>
      </c>
      <c r="E10" s="45" t="s">
        <v>116</v>
      </c>
      <c r="F10" s="33">
        <v>497276</v>
      </c>
      <c r="G10" s="21">
        <f t="shared" si="1"/>
        <v>36820</v>
      </c>
      <c r="H10" s="46">
        <v>36820</v>
      </c>
      <c r="I10" s="46"/>
      <c r="J10" s="46"/>
      <c r="K10" s="33">
        <f t="shared" si="3"/>
        <v>534096</v>
      </c>
    </row>
    <row r="11" spans="1:11" ht="30" customHeight="1" x14ac:dyDescent="0.15">
      <c r="A11" s="14"/>
      <c r="B11" s="15"/>
      <c r="C11" s="15"/>
      <c r="D11" s="15"/>
      <c r="E11" s="45" t="s">
        <v>115</v>
      </c>
      <c r="F11" s="33"/>
      <c r="G11" s="21">
        <f t="shared" si="1"/>
        <v>1116.68</v>
      </c>
      <c r="H11" s="46">
        <v>1116.68</v>
      </c>
      <c r="I11" s="46"/>
      <c r="J11" s="46"/>
      <c r="K11" s="33">
        <f t="shared" si="3"/>
        <v>1116.68</v>
      </c>
    </row>
    <row r="12" spans="1:11" ht="30" customHeight="1" x14ac:dyDescent="0.15">
      <c r="A12" s="14"/>
      <c r="B12" s="22"/>
      <c r="C12" s="22"/>
      <c r="D12" s="22"/>
      <c r="E12" s="45" t="s">
        <v>73</v>
      </c>
      <c r="F12" s="33"/>
      <c r="G12" s="21">
        <f t="shared" si="1"/>
        <v>11702</v>
      </c>
      <c r="H12" s="46">
        <v>11702</v>
      </c>
      <c r="I12" s="46"/>
      <c r="J12" s="46"/>
      <c r="K12" s="33">
        <f t="shared" si="3"/>
        <v>11702</v>
      </c>
    </row>
    <row r="13" spans="1:11" ht="30" customHeight="1" x14ac:dyDescent="0.15">
      <c r="A13" s="23"/>
      <c r="B13" s="24"/>
      <c r="C13" s="24"/>
      <c r="D13" s="24"/>
      <c r="E13" s="14" t="s">
        <v>74</v>
      </c>
      <c r="F13" s="15">
        <v>0</v>
      </c>
      <c r="G13" s="21">
        <f t="shared" si="1"/>
        <v>600000</v>
      </c>
      <c r="H13" s="21">
        <v>0</v>
      </c>
      <c r="I13" s="21">
        <v>600000</v>
      </c>
      <c r="J13" s="21">
        <v>0</v>
      </c>
      <c r="K13" s="15">
        <f t="shared" si="3"/>
        <v>600000</v>
      </c>
    </row>
    <row r="14" spans="1:11" ht="30" customHeight="1" x14ac:dyDescent="0.15">
      <c r="A14" s="25"/>
      <c r="B14" s="26"/>
      <c r="C14" s="26"/>
      <c r="D14" s="26"/>
      <c r="E14" s="14" t="s">
        <v>75</v>
      </c>
      <c r="F14" s="15">
        <v>121634</v>
      </c>
      <c r="G14" s="21">
        <f t="shared" si="1"/>
        <v>68321</v>
      </c>
      <c r="H14" s="15"/>
      <c r="I14" s="15"/>
      <c r="J14" s="15">
        <v>68321</v>
      </c>
      <c r="K14" s="15">
        <f t="shared" si="3"/>
        <v>189955</v>
      </c>
    </row>
    <row r="15" spans="1:11" ht="30" customHeight="1" x14ac:dyDescent="0.15">
      <c r="A15" s="17" t="s">
        <v>64</v>
      </c>
      <c r="B15" s="15">
        <f>SUM(B7:B10)</f>
        <v>618910</v>
      </c>
      <c r="C15" s="15">
        <f>SUM(C7:C10)</f>
        <v>718009.5</v>
      </c>
      <c r="D15" s="15">
        <f>SUM(D7:D10)</f>
        <v>1336919.5</v>
      </c>
      <c r="E15" s="18" t="s">
        <v>64</v>
      </c>
      <c r="F15" s="15">
        <f>F7+F13+F14</f>
        <v>618910</v>
      </c>
      <c r="G15" s="15">
        <f t="shared" ref="G15:J15" si="4">G7+G13+G14</f>
        <v>718009.5</v>
      </c>
      <c r="H15" s="15">
        <f t="shared" si="4"/>
        <v>49688.5</v>
      </c>
      <c r="I15" s="15">
        <f t="shared" si="4"/>
        <v>600000</v>
      </c>
      <c r="J15" s="15">
        <f t="shared" si="4"/>
        <v>68321</v>
      </c>
      <c r="K15" s="15">
        <f t="shared" ref="K15" si="5">F15+G15</f>
        <v>1336919.5</v>
      </c>
    </row>
  </sheetData>
  <mergeCells count="13">
    <mergeCell ref="A1:B1"/>
    <mergeCell ref="A2:K2"/>
    <mergeCell ref="A3:K3"/>
    <mergeCell ref="A4:D4"/>
    <mergeCell ref="E4:K4"/>
    <mergeCell ref="K5:K6"/>
    <mergeCell ref="G5:J5"/>
    <mergeCell ref="A5:A6"/>
    <mergeCell ref="B5:B6"/>
    <mergeCell ref="C5:C6"/>
    <mergeCell ref="D5:D6"/>
    <mergeCell ref="E5:E6"/>
    <mergeCell ref="F5:F6"/>
  </mergeCells>
  <phoneticPr fontId="27" type="noConversion"/>
  <pageMargins left="1" right="0.7" top="0.75" bottom="0.75" header="0.3" footer="0.3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zoomScale="130" zoomScaleNormal="130" workbookViewId="0">
      <selection activeCell="E10" sqref="E10"/>
    </sheetView>
  </sheetViews>
  <sheetFormatPr defaultColWidth="8.875" defaultRowHeight="13.5" x14ac:dyDescent="0.15"/>
  <cols>
    <col min="1" max="1" width="19.5" customWidth="1"/>
    <col min="2" max="2" width="10.25" customWidth="1"/>
    <col min="3" max="3" width="6.75" customWidth="1"/>
    <col min="4" max="4" width="10.25" style="10" customWidth="1"/>
    <col min="5" max="5" width="17.375" customWidth="1"/>
    <col min="6" max="6" width="12.125" customWidth="1"/>
    <col min="7" max="7" width="5.875" customWidth="1"/>
    <col min="8" max="8" width="8.5" customWidth="1"/>
    <col min="9" max="9" width="10.25" customWidth="1"/>
    <col min="10" max="10" width="8.5" customWidth="1"/>
    <col min="11" max="11" width="10.25" style="10" customWidth="1"/>
  </cols>
  <sheetData>
    <row r="1" spans="1:11" ht="21" x14ac:dyDescent="0.15">
      <c r="A1" s="5" t="s">
        <v>76</v>
      </c>
      <c r="B1" s="11"/>
      <c r="C1" s="11"/>
      <c r="D1" s="11"/>
      <c r="E1" s="12"/>
      <c r="F1" s="11"/>
      <c r="G1" s="11"/>
      <c r="H1" s="11"/>
      <c r="I1" s="11"/>
      <c r="J1" s="11"/>
      <c r="K1" s="11"/>
    </row>
    <row r="2" spans="1:11" ht="21" x14ac:dyDescent="0.15">
      <c r="A2" s="73" t="s">
        <v>77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15.75" x14ac:dyDescent="0.15">
      <c r="A3" s="74" t="s">
        <v>114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s="9" customFormat="1" ht="23.25" customHeight="1" x14ac:dyDescent="0.15">
      <c r="A4" s="69" t="s">
        <v>2</v>
      </c>
      <c r="B4" s="69"/>
      <c r="C4" s="69"/>
      <c r="D4" s="69"/>
      <c r="E4" s="69" t="s">
        <v>3</v>
      </c>
      <c r="F4" s="69"/>
      <c r="G4" s="69"/>
      <c r="H4" s="69"/>
      <c r="I4" s="69"/>
      <c r="J4" s="69"/>
      <c r="K4" s="69"/>
    </row>
    <row r="5" spans="1:11" s="9" customFormat="1" ht="23.25" customHeight="1" x14ac:dyDescent="0.15">
      <c r="A5" s="72" t="s">
        <v>4</v>
      </c>
      <c r="B5" s="71" t="s">
        <v>5</v>
      </c>
      <c r="C5" s="71" t="s">
        <v>6</v>
      </c>
      <c r="D5" s="71" t="s">
        <v>7</v>
      </c>
      <c r="E5" s="70" t="s">
        <v>4</v>
      </c>
      <c r="F5" s="71" t="s">
        <v>5</v>
      </c>
      <c r="G5" s="75" t="s">
        <v>6</v>
      </c>
      <c r="H5" s="76"/>
      <c r="I5" s="76"/>
      <c r="J5" s="76"/>
      <c r="K5" s="71" t="s">
        <v>7</v>
      </c>
    </row>
    <row r="6" spans="1:11" s="9" customFormat="1" ht="36.75" customHeight="1" x14ac:dyDescent="0.15">
      <c r="A6" s="72"/>
      <c r="B6" s="71"/>
      <c r="C6" s="71"/>
      <c r="D6" s="71"/>
      <c r="E6" s="70"/>
      <c r="F6" s="71"/>
      <c r="G6" s="13" t="s">
        <v>8</v>
      </c>
      <c r="H6" s="13" t="s">
        <v>78</v>
      </c>
      <c r="I6" s="13" t="s">
        <v>9</v>
      </c>
      <c r="J6" s="13" t="s">
        <v>79</v>
      </c>
      <c r="K6" s="71"/>
    </row>
    <row r="7" spans="1:11" s="9" customFormat="1" ht="47.25" customHeight="1" x14ac:dyDescent="0.15">
      <c r="A7" s="31" t="s">
        <v>80</v>
      </c>
      <c r="B7" s="15">
        <v>1000</v>
      </c>
      <c r="C7" s="15">
        <v>28724</v>
      </c>
      <c r="D7" s="15">
        <f>B7+C7</f>
        <v>29724</v>
      </c>
      <c r="E7" s="31" t="s">
        <v>81</v>
      </c>
      <c r="F7" s="15">
        <v>1494</v>
      </c>
      <c r="G7" s="15">
        <f>SUM(H7:J7)</f>
        <v>792.84</v>
      </c>
      <c r="H7" s="15"/>
      <c r="I7" s="15">
        <v>792.84</v>
      </c>
      <c r="J7" s="15"/>
      <c r="K7" s="15">
        <f>F7+G7</f>
        <v>2286.84</v>
      </c>
    </row>
    <row r="8" spans="1:11" s="9" customFormat="1" ht="47.25" customHeight="1" x14ac:dyDescent="0.15">
      <c r="A8" s="14" t="s">
        <v>55</v>
      </c>
      <c r="B8" s="15">
        <v>0</v>
      </c>
      <c r="C8" s="15">
        <v>793</v>
      </c>
      <c r="D8" s="15">
        <f t="shared" ref="D8:D9" si="0">B8+C8</f>
        <v>793</v>
      </c>
      <c r="E8" s="14" t="s">
        <v>82</v>
      </c>
      <c r="F8" s="15">
        <v>1000</v>
      </c>
      <c r="G8" s="15">
        <f>SUM(H8:J8)</f>
        <v>28724</v>
      </c>
      <c r="H8" s="15">
        <f>19759+8965</f>
        <v>28724</v>
      </c>
      <c r="I8" s="15"/>
      <c r="J8" s="15"/>
      <c r="K8" s="15">
        <f>F8+G8</f>
        <v>29724</v>
      </c>
    </row>
    <row r="9" spans="1:11" s="9" customFormat="1" ht="47.25" customHeight="1" x14ac:dyDescent="0.15">
      <c r="A9" s="14" t="s">
        <v>83</v>
      </c>
      <c r="B9" s="15">
        <v>1494</v>
      </c>
      <c r="C9" s="15">
        <v>0</v>
      </c>
      <c r="D9" s="15">
        <f t="shared" si="0"/>
        <v>1494</v>
      </c>
      <c r="E9" s="14"/>
      <c r="F9" s="16"/>
      <c r="G9" s="15"/>
      <c r="H9" s="15"/>
      <c r="I9" s="15"/>
      <c r="J9" s="15"/>
      <c r="K9" s="15"/>
    </row>
    <row r="10" spans="1:11" s="9" customFormat="1" ht="47.25" customHeight="1" x14ac:dyDescent="0.15">
      <c r="A10" s="17" t="s">
        <v>64</v>
      </c>
      <c r="B10" s="15">
        <f>SUM(B7:B9)</f>
        <v>2494</v>
      </c>
      <c r="C10" s="15">
        <f t="shared" ref="C10:D10" si="1">SUM(C7:C9)</f>
        <v>29517</v>
      </c>
      <c r="D10" s="15">
        <f t="shared" si="1"/>
        <v>32011</v>
      </c>
      <c r="E10" s="18" t="s">
        <v>64</v>
      </c>
      <c r="F10" s="15">
        <f>SUM(F7:F8)</f>
        <v>2494</v>
      </c>
      <c r="G10" s="15">
        <f t="shared" ref="G10" si="2">SUM(G7:G8)</f>
        <v>29516.84</v>
      </c>
      <c r="H10" s="15"/>
      <c r="I10" s="15"/>
      <c r="J10" s="15"/>
      <c r="K10" s="15">
        <f>F10+G10</f>
        <v>32010.84</v>
      </c>
    </row>
    <row r="11" spans="1:11" x14ac:dyDescent="0.15">
      <c r="A11" s="10"/>
      <c r="B11" s="10"/>
      <c r="C11" s="10"/>
      <c r="E11" s="10"/>
      <c r="F11" s="10"/>
      <c r="G11" s="10"/>
      <c r="H11" s="10"/>
      <c r="I11" s="10"/>
      <c r="J11" s="10"/>
    </row>
    <row r="12" spans="1:11" x14ac:dyDescent="0.15">
      <c r="A12" s="10"/>
      <c r="B12" s="10"/>
      <c r="C12" s="10"/>
      <c r="E12" s="10"/>
      <c r="F12" s="10"/>
      <c r="G12" s="10"/>
      <c r="H12" s="10"/>
      <c r="I12" s="10"/>
      <c r="J12" s="10"/>
    </row>
    <row r="13" spans="1:11" x14ac:dyDescent="0.15">
      <c r="A13" s="10"/>
      <c r="B13" s="10"/>
      <c r="C13" s="10"/>
      <c r="E13" s="10"/>
      <c r="F13" s="10"/>
      <c r="G13" s="10"/>
      <c r="H13" s="10"/>
      <c r="I13" s="10"/>
      <c r="J13" s="10"/>
    </row>
    <row r="14" spans="1:11" x14ac:dyDescent="0.15">
      <c r="A14" s="10"/>
      <c r="B14" s="10"/>
      <c r="C14" s="10"/>
      <c r="E14" s="10"/>
      <c r="F14" s="10"/>
      <c r="G14" s="10"/>
      <c r="H14" s="10"/>
      <c r="I14" s="10"/>
      <c r="J14" s="10"/>
    </row>
    <row r="15" spans="1:11" x14ac:dyDescent="0.15">
      <c r="A15" s="10"/>
      <c r="B15" s="10"/>
      <c r="C15" s="10"/>
      <c r="E15" s="10"/>
      <c r="F15" s="10"/>
      <c r="G15" s="10"/>
      <c r="H15" s="10"/>
      <c r="I15" s="10"/>
      <c r="J15" s="10"/>
    </row>
  </sheetData>
  <mergeCells count="12">
    <mergeCell ref="A2:K2"/>
    <mergeCell ref="A3:K3"/>
    <mergeCell ref="A4:D4"/>
    <mergeCell ref="E4:K4"/>
    <mergeCell ref="G5:J5"/>
    <mergeCell ref="A5:A6"/>
    <mergeCell ref="B5:B6"/>
    <mergeCell ref="C5:C6"/>
    <mergeCell ref="D5:D6"/>
    <mergeCell ref="E5:E6"/>
    <mergeCell ref="F5:F6"/>
    <mergeCell ref="K5:K6"/>
  </mergeCells>
  <phoneticPr fontId="27" type="noConversion"/>
  <pageMargins left="1.24" right="0.7" top="1.27" bottom="0.75" header="0.3" footer="0.3"/>
  <pageSetup paperSize="9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zoomScale="115" zoomScaleNormal="115" workbookViewId="0">
      <selection activeCell="A2" sqref="A2:B2"/>
    </sheetView>
  </sheetViews>
  <sheetFormatPr defaultColWidth="10" defaultRowHeight="13.5" x14ac:dyDescent="0.15"/>
  <cols>
    <col min="1" max="1" width="93.5" style="4" customWidth="1"/>
    <col min="2" max="2" width="30.625" style="4" customWidth="1"/>
    <col min="3" max="3" width="9.75" style="4" customWidth="1"/>
    <col min="4" max="16384" width="10" style="4"/>
  </cols>
  <sheetData>
    <row r="1" spans="1:3" ht="21" x14ac:dyDescent="0.15">
      <c r="A1" s="5" t="s">
        <v>111</v>
      </c>
      <c r="B1" s="5"/>
    </row>
    <row r="2" spans="1:3" ht="22.5" x14ac:dyDescent="0.15">
      <c r="A2" s="77" t="s">
        <v>118</v>
      </c>
      <c r="B2" s="77"/>
    </row>
    <row r="3" spans="1:3" ht="15.75" x14ac:dyDescent="0.15">
      <c r="A3" s="78" t="s">
        <v>84</v>
      </c>
      <c r="B3" s="78"/>
    </row>
    <row r="4" spans="1:3" ht="30" customHeight="1" x14ac:dyDescent="0.15">
      <c r="A4" s="56" t="s">
        <v>85</v>
      </c>
      <c r="B4" s="56" t="s">
        <v>86</v>
      </c>
      <c r="C4" s="6"/>
    </row>
    <row r="5" spans="1:3" ht="30" customHeight="1" x14ac:dyDescent="0.15">
      <c r="A5" s="53" t="s">
        <v>107</v>
      </c>
      <c r="B5" s="54">
        <v>256</v>
      </c>
      <c r="C5" s="6"/>
    </row>
    <row r="6" spans="1:3" ht="30" customHeight="1" x14ac:dyDescent="0.15">
      <c r="A6" s="55" t="s">
        <v>87</v>
      </c>
      <c r="B6" s="54">
        <v>106</v>
      </c>
      <c r="C6" s="6"/>
    </row>
    <row r="7" spans="1:3" ht="30" customHeight="1" x14ac:dyDescent="0.15">
      <c r="A7" s="55" t="s">
        <v>88</v>
      </c>
      <c r="B7" s="54">
        <v>150</v>
      </c>
      <c r="C7" s="6"/>
    </row>
    <row r="8" spans="1:3" ht="30" customHeight="1" x14ac:dyDescent="0.15">
      <c r="A8" s="53" t="s">
        <v>108</v>
      </c>
      <c r="B8" s="54">
        <v>3</v>
      </c>
      <c r="C8" s="6"/>
    </row>
    <row r="9" spans="1:3" ht="30" customHeight="1" x14ac:dyDescent="0.15">
      <c r="A9" s="55" t="s">
        <v>87</v>
      </c>
      <c r="B9" s="54">
        <v>0</v>
      </c>
      <c r="C9" s="6"/>
    </row>
    <row r="10" spans="1:3" ht="30" customHeight="1" x14ac:dyDescent="0.15">
      <c r="A10" s="55" t="s">
        <v>88</v>
      </c>
      <c r="B10" s="54">
        <v>3</v>
      </c>
      <c r="C10" s="6"/>
    </row>
    <row r="11" spans="1:3" ht="30" customHeight="1" x14ac:dyDescent="0.15">
      <c r="A11" s="55" t="s">
        <v>109</v>
      </c>
      <c r="B11" s="54"/>
      <c r="C11" s="6"/>
    </row>
    <row r="12" spans="1:3" ht="30" customHeight="1" x14ac:dyDescent="0.15">
      <c r="A12" s="55" t="s">
        <v>87</v>
      </c>
      <c r="B12" s="54"/>
      <c r="C12" s="6"/>
    </row>
    <row r="13" spans="1:3" ht="30" customHeight="1" x14ac:dyDescent="0.15">
      <c r="A13" s="55" t="s">
        <v>88</v>
      </c>
      <c r="B13" s="54"/>
      <c r="C13" s="6"/>
    </row>
    <row r="14" spans="1:3" ht="30" customHeight="1" x14ac:dyDescent="0.15">
      <c r="A14" s="53" t="s">
        <v>110</v>
      </c>
      <c r="B14" s="54"/>
      <c r="C14" s="6"/>
    </row>
    <row r="15" spans="1:3" ht="30" customHeight="1" x14ac:dyDescent="0.15">
      <c r="A15" s="55" t="s">
        <v>87</v>
      </c>
      <c r="B15" s="54"/>
      <c r="C15" s="6"/>
    </row>
    <row r="16" spans="1:3" ht="30" customHeight="1" x14ac:dyDescent="0.15">
      <c r="A16" s="55" t="s">
        <v>88</v>
      </c>
      <c r="B16" s="54"/>
      <c r="C16" s="6"/>
    </row>
    <row r="17" spans="1:2" ht="29.25" customHeight="1" x14ac:dyDescent="0.15">
      <c r="A17" s="79" t="s">
        <v>103</v>
      </c>
      <c r="B17" s="79"/>
    </row>
    <row r="18" spans="1:2" ht="18.75" x14ac:dyDescent="0.15">
      <c r="A18" s="7"/>
      <c r="B18" s="8"/>
    </row>
    <row r="31" spans="1:2" x14ac:dyDescent="0.15">
      <c r="B31" s="4" t="s">
        <v>89</v>
      </c>
    </row>
  </sheetData>
  <mergeCells count="3">
    <mergeCell ref="A2:B2"/>
    <mergeCell ref="A3:B3"/>
    <mergeCell ref="A17:B17"/>
  </mergeCells>
  <phoneticPr fontId="27" type="noConversion"/>
  <pageMargins left="1.29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zoomScale="115" zoomScaleNormal="115" workbookViewId="0">
      <selection activeCell="F19" sqref="F19"/>
    </sheetView>
  </sheetViews>
  <sheetFormatPr defaultColWidth="10" defaultRowHeight="13.5" x14ac:dyDescent="0.15"/>
  <cols>
    <col min="1" max="1" width="5.875" style="3" customWidth="1"/>
    <col min="2" max="2" width="30.75" style="3" customWidth="1"/>
    <col min="3" max="3" width="19.75" style="3" customWidth="1"/>
    <col min="4" max="4" width="27.25" style="3" customWidth="1"/>
    <col min="5" max="5" width="14.125" style="3" customWidth="1"/>
    <col min="6" max="6" width="20.875" style="3" customWidth="1"/>
    <col min="7" max="7" width="9.75" style="3" customWidth="1"/>
    <col min="8" max="16384" width="10" style="3"/>
  </cols>
  <sheetData>
    <row r="1" spans="1:6" ht="21" x14ac:dyDescent="0.15">
      <c r="A1" s="1" t="s">
        <v>112</v>
      </c>
      <c r="B1" s="5"/>
    </row>
    <row r="2" spans="1:6" ht="19.5" customHeight="1" x14ac:dyDescent="0.15">
      <c r="A2" s="77" t="s">
        <v>119</v>
      </c>
      <c r="B2" s="77"/>
      <c r="C2" s="77"/>
      <c r="D2" s="77"/>
      <c r="E2" s="77"/>
      <c r="F2" s="77"/>
    </row>
    <row r="3" spans="1:6" ht="27.75" customHeight="1" x14ac:dyDescent="0.15">
      <c r="A3" s="80" t="s">
        <v>84</v>
      </c>
      <c r="B3" s="80"/>
      <c r="C3" s="80"/>
      <c r="D3" s="80"/>
      <c r="E3" s="80"/>
      <c r="F3" s="80"/>
    </row>
    <row r="4" spans="1:6" s="2" customFormat="1" ht="45.75" customHeight="1" x14ac:dyDescent="0.15">
      <c r="A4" s="57" t="s">
        <v>90</v>
      </c>
      <c r="B4" s="57" t="s">
        <v>91</v>
      </c>
      <c r="C4" s="57" t="s">
        <v>92</v>
      </c>
      <c r="D4" s="57" t="s">
        <v>93</v>
      </c>
      <c r="E4" s="57" t="s">
        <v>94</v>
      </c>
      <c r="F4" s="57" t="s">
        <v>95</v>
      </c>
    </row>
    <row r="5" spans="1:6" ht="45.75" customHeight="1" x14ac:dyDescent="0.15">
      <c r="A5" s="58">
        <v>1</v>
      </c>
      <c r="B5" s="59" t="s">
        <v>96</v>
      </c>
      <c r="C5" s="59" t="s">
        <v>97</v>
      </c>
      <c r="D5" s="60" t="s">
        <v>98</v>
      </c>
      <c r="E5" s="59" t="s">
        <v>99</v>
      </c>
      <c r="F5" s="61">
        <v>2.2000000000000002</v>
      </c>
    </row>
    <row r="6" spans="1:6" ht="39.75" customHeight="1" x14ac:dyDescent="0.15">
      <c r="A6" s="62">
        <v>2</v>
      </c>
      <c r="B6" s="59" t="s">
        <v>104</v>
      </c>
      <c r="C6" s="62" t="s">
        <v>105</v>
      </c>
      <c r="D6" s="63" t="s">
        <v>106</v>
      </c>
      <c r="E6" s="59" t="s">
        <v>99</v>
      </c>
      <c r="F6" s="61">
        <v>0.8</v>
      </c>
    </row>
  </sheetData>
  <mergeCells count="2">
    <mergeCell ref="A2:F2"/>
    <mergeCell ref="A3:F3"/>
  </mergeCells>
  <phoneticPr fontId="27" type="noConversion"/>
  <pageMargins left="1.35" right="0.7" top="1.31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一般公共</vt:lpstr>
      <vt:lpstr>基金</vt:lpstr>
      <vt:lpstr>国资</vt:lpstr>
      <vt:lpstr>债务限额</vt:lpstr>
      <vt:lpstr>债券资金安排</vt:lpstr>
      <vt:lpstr>基金!Print_Area</vt:lpstr>
      <vt:lpstr>一般公共!Print_Area</vt:lpstr>
      <vt:lpstr>债务限额!Print_Area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</dc:creator>
  <cp:lastModifiedBy>lenovo</cp:lastModifiedBy>
  <cp:lastPrinted>2021-11-22T03:49:55Z</cp:lastPrinted>
  <dcterms:created xsi:type="dcterms:W3CDTF">2019-07-01T10:04:00Z</dcterms:created>
  <dcterms:modified xsi:type="dcterms:W3CDTF">2021-12-07T01:53:11Z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60A6ADE5D3A14DC6A594DC284FBAE297</vt:lpwstr>
  </property>
  <property fmtid="{D5CDD505-2E9C-101B-9397-08002B2CF9AE}" pid="3" name="KSOProductBuildVer">
    <vt:lpwstr>2052-11.1.0.10938</vt:lpwstr>
  </property>
</Properties>
</file>